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shanegovind/Downloads/"/>
    </mc:Choice>
  </mc:AlternateContent>
  <bookViews>
    <workbookView xWindow="540" yWindow="460" windowWidth="24160" windowHeight="12480" tabRatio="500"/>
  </bookViews>
  <sheets>
    <sheet name="Returns" sheetId="2" r:id="rId1"/>
    <sheet name="CompletedReturns" sheetId="1" r:id="rId2"/>
  </sheets>
  <definedNames>
    <definedName name="_xlnm._FilterDatabase" localSheetId="1" hidden="1">CompletedReturns!$A$2:$D$2</definedName>
    <definedName name="_xlnm._FilterDatabase" localSheetId="0" hidden="1">Returns!$A$2:$D$2</definedName>
    <definedName name="solver_adj" localSheetId="1" hidden="1">CompletedReturns!$S$25:$T$25</definedName>
    <definedName name="solver_adj" localSheetId="0" hidden="1">Returns!$S$25:$T$25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itr" localSheetId="1" hidden="1">2147483647</definedName>
    <definedName name="solver_itr" localSheetId="0" hidden="1">2147483647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opt" localSheetId="1" hidden="1">CompletedReturns!$W$25</definedName>
    <definedName name="solver_opt" localSheetId="0" hidden="1">Returns!$W$25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0" i="2" l="1"/>
  <c r="V21" i="2"/>
  <c r="U20" i="2"/>
  <c r="V19" i="2"/>
  <c r="U19" i="2"/>
  <c r="T19" i="2"/>
  <c r="V15" i="2"/>
  <c r="V14" i="2"/>
  <c r="U14" i="2"/>
  <c r="V13" i="2"/>
  <c r="U13" i="2"/>
  <c r="T13" i="2"/>
  <c r="U25" i="2"/>
  <c r="U26" i="2"/>
  <c r="S3" i="2"/>
  <c r="T3" i="2"/>
  <c r="U3" i="2"/>
  <c r="V3" i="2"/>
  <c r="S4" i="2"/>
  <c r="T4" i="2"/>
  <c r="U4" i="2"/>
  <c r="V4" i="2"/>
  <c r="S5" i="2"/>
  <c r="T5" i="2"/>
  <c r="U5" i="2"/>
  <c r="V5" i="2"/>
  <c r="S7" i="2"/>
  <c r="T7" i="2"/>
  <c r="U7" i="2"/>
  <c r="V7" i="2"/>
  <c r="S8" i="2"/>
  <c r="T8" i="2"/>
  <c r="U8" i="2"/>
  <c r="V8" i="2"/>
  <c r="S9" i="2"/>
  <c r="T9" i="2"/>
  <c r="U9" i="2"/>
  <c r="V9" i="2"/>
  <c r="V26" i="2"/>
  <c r="W26" i="2"/>
  <c r="X26" i="2"/>
  <c r="V25" i="2"/>
  <c r="W25" i="2"/>
  <c r="X25" i="2"/>
  <c r="U22" i="2"/>
  <c r="T22" i="2"/>
  <c r="S22" i="2"/>
  <c r="T21" i="2"/>
  <c r="S21" i="2"/>
  <c r="S20" i="2"/>
  <c r="U16" i="2"/>
  <c r="T16" i="2"/>
  <c r="S16" i="2"/>
  <c r="T15" i="2"/>
  <c r="S15" i="2"/>
  <c r="S14" i="2"/>
  <c r="M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T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U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V3" i="1"/>
  <c r="T4" i="1"/>
  <c r="U4" i="1"/>
  <c r="V4" i="1"/>
  <c r="T5" i="1"/>
  <c r="U5" i="1"/>
  <c r="V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S4" i="1"/>
  <c r="S3" i="1"/>
  <c r="V7" i="1"/>
  <c r="V8" i="1"/>
  <c r="V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3" i="1"/>
  <c r="U2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T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U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S5" i="1"/>
  <c r="S8" i="1"/>
  <c r="U25" i="1"/>
  <c r="T7" i="1"/>
  <c r="U7" i="1"/>
  <c r="S7" i="1"/>
  <c r="V26" i="1"/>
  <c r="V25" i="1"/>
  <c r="T9" i="1"/>
  <c r="U9" i="1"/>
  <c r="S9" i="1"/>
  <c r="T13" i="1"/>
  <c r="U14" i="1"/>
  <c r="U13" i="1"/>
  <c r="W26" i="1"/>
  <c r="X26" i="1"/>
  <c r="W25" i="1"/>
  <c r="X25" i="1"/>
  <c r="S14" i="1"/>
  <c r="S15" i="1"/>
  <c r="T15" i="1"/>
  <c r="T19" i="1"/>
  <c r="S20" i="1"/>
  <c r="U19" i="1"/>
  <c r="S21" i="1"/>
  <c r="U20" i="1"/>
  <c r="T21" i="1"/>
  <c r="V13" i="1"/>
  <c r="S16" i="1"/>
  <c r="V14" i="1"/>
  <c r="T16" i="1"/>
  <c r="V15" i="1"/>
  <c r="U16" i="1"/>
  <c r="V19" i="1"/>
  <c r="S22" i="1"/>
  <c r="V20" i="1"/>
  <c r="T22" i="1"/>
  <c r="V21" i="1"/>
  <c r="U22" i="1"/>
</calcChain>
</file>

<file path=xl/sharedStrings.xml><?xml version="1.0" encoding="utf-8"?>
<sst xmlns="http://schemas.openxmlformats.org/spreadsheetml/2006/main" count="118" uniqueCount="25">
  <si>
    <t>Date</t>
  </si>
  <si>
    <t>AAPL</t>
  </si>
  <si>
    <t>AMZN</t>
  </si>
  <si>
    <t>TSLA</t>
  </si>
  <si>
    <t>Variance</t>
  </si>
  <si>
    <t>Volatility</t>
  </si>
  <si>
    <t>Stock Prices</t>
  </si>
  <si>
    <t>N/A</t>
  </si>
  <si>
    <t>Sharpe Ratio</t>
  </si>
  <si>
    <t>Correlations</t>
  </si>
  <si>
    <t>Minimum Variance</t>
  </si>
  <si>
    <t>Max. Sharpe Ratio</t>
  </si>
  <si>
    <t>w(AMZN)</t>
  </si>
  <si>
    <t>w(AAPL)</t>
  </si>
  <si>
    <t>w(TSLA)</t>
  </si>
  <si>
    <t>Expected Return</t>
  </si>
  <si>
    <r>
      <rPr>
        <b/>
        <sz val="12"/>
        <color theme="1"/>
        <rFont val="Calibri"/>
        <family val="2"/>
        <scheme val="minor"/>
      </rPr>
      <t>Annualized</t>
    </r>
    <r>
      <rPr>
        <sz val="12"/>
        <color theme="1"/>
        <rFont val="Calibri"/>
        <family val="2"/>
        <scheme val="minor"/>
      </rPr>
      <t xml:space="preserve"> Volatility</t>
    </r>
  </si>
  <si>
    <t>Covariances</t>
  </si>
  <si>
    <t>^RUA</t>
  </si>
  <si>
    <t>Total Monthly Returns</t>
  </si>
  <si>
    <t>Excess Monthly Returns</t>
  </si>
  <si>
    <t>Risk-Free Rate:</t>
  </si>
  <si>
    <r>
      <rPr>
        <b/>
        <sz val="12"/>
        <color theme="1"/>
        <rFont val="Calibri"/>
        <family val="2"/>
        <scheme val="minor"/>
      </rPr>
      <t>Annualized</t>
    </r>
    <r>
      <rPr>
        <sz val="12"/>
        <color theme="1"/>
        <rFont val="Calibri"/>
        <family val="2"/>
        <scheme val="minor"/>
      </rPr>
      <t xml:space="preserve"> Excess Return</t>
    </r>
  </si>
  <si>
    <r>
      <rPr>
        <b/>
        <sz val="12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 xml:space="preserve"> Excess Return</t>
    </r>
  </si>
  <si>
    <t>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</si>
</sst>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00%"/>
    <numFmt numFmtId="168" formatCode="0.00000%"/>
    <numFmt numFmtId="176" formatCode="0.00000"/>
    <numFmt numFmtId="177" formatCode="0.0000000"/>
    <numFmt numFmtId="180" formatCode="0.00000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77" fontId="0" fillId="0" borderId="0" xfId="0" applyNumberFormat="1"/>
    <xf numFmtId="176" fontId="0" fillId="0" borderId="0" xfId="0" applyNumberFormat="1"/>
    <xf numFmtId="1" fontId="0" fillId="0" borderId="0" xfId="0" applyNumberFormat="1"/>
    <xf numFmtId="168" fontId="2" fillId="0" borderId="0" xfId="0" applyNumberFormat="1" applyFont="1"/>
    <xf numFmtId="0" fontId="2" fillId="0" borderId="0" xfId="0" applyFont="1"/>
    <xf numFmtId="168" fontId="2" fillId="0" borderId="0" xfId="1" applyNumberFormat="1" applyFont="1"/>
    <xf numFmtId="176" fontId="2" fillId="0" borderId="0" xfId="1" applyNumberFormat="1" applyFont="1"/>
    <xf numFmtId="177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0" fillId="0" borderId="0" xfId="1" applyNumberFormat="1" applyFont="1"/>
    <xf numFmtId="166" fontId="6" fillId="0" borderId="0" xfId="1" applyNumberFormat="1" applyFont="1"/>
    <xf numFmtId="176" fontId="2" fillId="0" borderId="0" xfId="0" applyNumberFormat="1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workbookViewId="0">
      <selection activeCell="Q6" sqref="Q6"/>
    </sheetView>
  </sheetViews>
  <sheetFormatPr baseColWidth="10" defaultRowHeight="16" x14ac:dyDescent="0.2"/>
  <cols>
    <col min="8" max="8" width="10.83203125" customWidth="1"/>
    <col min="15" max="15" width="13.33203125" customWidth="1"/>
    <col min="16" max="17" width="6.5" customWidth="1"/>
    <col min="18" max="18" width="22.1640625" bestFit="1" customWidth="1"/>
    <col min="19" max="19" width="14.5" customWidth="1"/>
    <col min="20" max="21" width="11.6640625" bestFit="1" customWidth="1"/>
    <col min="22" max="22" width="15.5" customWidth="1"/>
    <col min="23" max="23" width="15.6640625" customWidth="1"/>
    <col min="24" max="24" width="12.33203125" customWidth="1"/>
  </cols>
  <sheetData>
    <row r="1" spans="1:22" x14ac:dyDescent="0.2">
      <c r="B1" s="14" t="s">
        <v>6</v>
      </c>
      <c r="C1" s="14"/>
      <c r="D1" s="14"/>
      <c r="E1" s="14"/>
      <c r="F1" s="14" t="s">
        <v>19</v>
      </c>
      <c r="G1" s="14"/>
      <c r="H1" s="14"/>
      <c r="I1" s="14"/>
      <c r="J1" s="14" t="s">
        <v>20</v>
      </c>
      <c r="K1" s="14"/>
      <c r="L1" s="14"/>
      <c r="M1" s="14"/>
      <c r="N1" s="17"/>
      <c r="O1" s="17"/>
    </row>
    <row r="2" spans="1:22" x14ac:dyDescent="0.2">
      <c r="A2" t="s">
        <v>0</v>
      </c>
      <c r="B2" s="3" t="s">
        <v>1</v>
      </c>
      <c r="C2" s="3" t="s">
        <v>2</v>
      </c>
      <c r="D2" s="3" t="s">
        <v>3</v>
      </c>
      <c r="E2" s="3" t="s">
        <v>18</v>
      </c>
      <c r="F2" s="3" t="s">
        <v>1</v>
      </c>
      <c r="G2" s="3" t="s">
        <v>2</v>
      </c>
      <c r="H2" s="3" t="s">
        <v>3</v>
      </c>
      <c r="I2" s="3" t="s">
        <v>18</v>
      </c>
      <c r="J2" s="3" t="s">
        <v>1</v>
      </c>
      <c r="K2" s="3" t="s">
        <v>2</v>
      </c>
      <c r="L2" s="3" t="s">
        <v>3</v>
      </c>
      <c r="M2" s="3" t="s">
        <v>18</v>
      </c>
      <c r="N2" s="3"/>
      <c r="O2" s="3"/>
      <c r="S2" s="3" t="s">
        <v>1</v>
      </c>
      <c r="T2" s="3" t="s">
        <v>2</v>
      </c>
      <c r="U2" s="3" t="s">
        <v>3</v>
      </c>
      <c r="V2" s="3" t="s">
        <v>18</v>
      </c>
    </row>
    <row r="3" spans="1:22" x14ac:dyDescent="0.2">
      <c r="A3" s="1">
        <v>43392</v>
      </c>
      <c r="B3">
        <v>218.05999800000001</v>
      </c>
      <c r="C3">
        <v>1785.160034</v>
      </c>
      <c r="D3">
        <v>267.39001500000001</v>
      </c>
      <c r="E3">
        <v>1634.005615</v>
      </c>
      <c r="F3" s="15"/>
      <c r="G3" s="15"/>
      <c r="H3" s="15"/>
      <c r="I3" s="15"/>
      <c r="J3" s="15"/>
      <c r="K3" s="15"/>
      <c r="L3" s="15"/>
      <c r="M3" s="15"/>
      <c r="N3" s="15"/>
      <c r="O3" s="15"/>
      <c r="R3" s="2" t="s">
        <v>23</v>
      </c>
      <c r="S3" s="8" t="e">
        <f>AVERAGE(J3:J99)</f>
        <v>#DIV/0!</v>
      </c>
      <c r="T3" s="8" t="e">
        <f t="shared" ref="T3:V3" si="0">AVERAGE(K3:K99)</f>
        <v>#DIV/0!</v>
      </c>
      <c r="U3" s="8" t="e">
        <f t="shared" si="0"/>
        <v>#DIV/0!</v>
      </c>
      <c r="V3" s="8" t="e">
        <f t="shared" si="0"/>
        <v>#DIV/0!</v>
      </c>
    </row>
    <row r="4" spans="1:22" x14ac:dyDescent="0.2">
      <c r="A4" s="1">
        <v>43374</v>
      </c>
      <c r="B4">
        <v>227.949997</v>
      </c>
      <c r="C4">
        <v>2021.98999</v>
      </c>
      <c r="D4">
        <v>305.76998900000001</v>
      </c>
      <c r="E4">
        <v>1729.290039</v>
      </c>
      <c r="F4" s="15"/>
      <c r="G4" s="15"/>
      <c r="H4" s="15"/>
      <c r="I4" s="15"/>
      <c r="J4" s="15"/>
      <c r="K4" s="15"/>
      <c r="L4" s="15"/>
      <c r="M4" s="15"/>
      <c r="N4" s="15"/>
      <c r="O4" s="15"/>
      <c r="R4" s="2" t="s">
        <v>4</v>
      </c>
      <c r="S4" s="9" t="e">
        <f>_xlfn.VAR.S(J3:J99)</f>
        <v>#DIV/0!</v>
      </c>
      <c r="T4" s="9" t="e">
        <f t="shared" ref="T4:V4" si="1">_xlfn.VAR.S(K3:K99)</f>
        <v>#DIV/0!</v>
      </c>
      <c r="U4" s="9" t="e">
        <f t="shared" si="1"/>
        <v>#DIV/0!</v>
      </c>
      <c r="V4" s="9" t="e">
        <f t="shared" si="1"/>
        <v>#DIV/0!</v>
      </c>
    </row>
    <row r="5" spans="1:22" x14ac:dyDescent="0.2">
      <c r="A5" s="1">
        <v>43344</v>
      </c>
      <c r="B5">
        <v>228.41000399999999</v>
      </c>
      <c r="C5">
        <v>2026.5</v>
      </c>
      <c r="D5">
        <v>296.94000199999999</v>
      </c>
      <c r="E5">
        <v>1725.969971</v>
      </c>
      <c r="F5" s="15"/>
      <c r="G5" s="15"/>
      <c r="H5" s="15"/>
      <c r="I5" s="15"/>
      <c r="J5" s="15"/>
      <c r="K5" s="15"/>
      <c r="L5" s="15"/>
      <c r="M5" s="15"/>
      <c r="N5" s="15"/>
      <c r="O5" s="15"/>
      <c r="R5" s="2" t="s">
        <v>5</v>
      </c>
      <c r="S5" s="10" t="e">
        <f>SQRT(S4)</f>
        <v>#DIV/0!</v>
      </c>
      <c r="T5" s="10" t="e">
        <f t="shared" ref="T5:V5" si="2">SQRT(T4)</f>
        <v>#DIV/0!</v>
      </c>
      <c r="U5" s="10" t="e">
        <f t="shared" si="2"/>
        <v>#DIV/0!</v>
      </c>
      <c r="V5" s="10" t="e">
        <f t="shared" si="2"/>
        <v>#DIV/0!</v>
      </c>
    </row>
    <row r="6" spans="1:22" x14ac:dyDescent="0.2">
      <c r="A6" s="1">
        <v>43313</v>
      </c>
      <c r="B6">
        <v>199.13000500000001</v>
      </c>
      <c r="C6">
        <v>1784</v>
      </c>
      <c r="D6">
        <v>297.98998999999998</v>
      </c>
      <c r="E6">
        <v>1673.540039</v>
      </c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2" x14ac:dyDescent="0.2">
      <c r="A7" s="1">
        <v>43282</v>
      </c>
      <c r="B7">
        <v>183.820007</v>
      </c>
      <c r="C7">
        <v>1682.6999510000001</v>
      </c>
      <c r="D7">
        <v>360.07000699999998</v>
      </c>
      <c r="E7">
        <v>1618.3100589999999</v>
      </c>
      <c r="F7" s="15"/>
      <c r="G7" s="15"/>
      <c r="H7" s="15"/>
      <c r="I7" s="15"/>
      <c r="J7" s="15"/>
      <c r="K7" s="15"/>
      <c r="L7" s="15"/>
      <c r="M7" s="15"/>
      <c r="N7" s="15"/>
      <c r="O7" s="15"/>
      <c r="R7" s="2" t="s">
        <v>22</v>
      </c>
      <c r="S7" s="10" t="e">
        <f>12*S3</f>
        <v>#DIV/0!</v>
      </c>
      <c r="T7" s="10" t="e">
        <f>12*T3</f>
        <v>#DIV/0!</v>
      </c>
      <c r="U7" s="10" t="e">
        <f>12*U3</f>
        <v>#DIV/0!</v>
      </c>
      <c r="V7" s="10" t="e">
        <f>12*V3</f>
        <v>#DIV/0!</v>
      </c>
    </row>
    <row r="8" spans="1:22" x14ac:dyDescent="0.2">
      <c r="A8" s="1">
        <v>43252</v>
      </c>
      <c r="B8">
        <v>187.990005</v>
      </c>
      <c r="C8">
        <v>1637.030029</v>
      </c>
      <c r="D8">
        <v>285.85998499999999</v>
      </c>
      <c r="E8">
        <v>1628.7700199999999</v>
      </c>
      <c r="F8" s="15"/>
      <c r="G8" s="15"/>
      <c r="H8" s="15"/>
      <c r="I8" s="15"/>
      <c r="J8" s="15"/>
      <c r="K8" s="15"/>
      <c r="L8" s="15"/>
      <c r="M8" s="15"/>
      <c r="N8" s="15"/>
      <c r="O8" s="15"/>
      <c r="R8" s="2" t="s">
        <v>16</v>
      </c>
      <c r="S8" s="10" t="e">
        <f>SQRT(12)*S5</f>
        <v>#DIV/0!</v>
      </c>
      <c r="T8" s="10" t="e">
        <f>SQRT(12)*T5</f>
        <v>#DIV/0!</v>
      </c>
      <c r="U8" s="10" t="e">
        <f>SQRT(12)*U5</f>
        <v>#DIV/0!</v>
      </c>
      <c r="V8" s="10" t="e">
        <f>SQRT(12)*V5</f>
        <v>#DIV/0!</v>
      </c>
    </row>
    <row r="9" spans="1:22" x14ac:dyDescent="0.2">
      <c r="A9" s="1">
        <v>43221</v>
      </c>
      <c r="B9">
        <v>166.41000399999999</v>
      </c>
      <c r="C9">
        <v>1563.219971</v>
      </c>
      <c r="D9">
        <v>293.51001000000002</v>
      </c>
      <c r="E9">
        <v>1568.790039</v>
      </c>
      <c r="F9" s="15"/>
      <c r="G9" s="15"/>
      <c r="H9" s="15"/>
      <c r="I9" s="15"/>
      <c r="J9" s="15"/>
      <c r="K9" s="15"/>
      <c r="L9" s="15"/>
      <c r="M9" s="15"/>
      <c r="N9" s="15"/>
      <c r="O9" s="15"/>
      <c r="R9" s="2" t="s">
        <v>8</v>
      </c>
      <c r="S9" s="11" t="e">
        <f>S7/S8</f>
        <v>#DIV/0!</v>
      </c>
      <c r="T9" s="11" t="e">
        <f t="shared" ref="T9:V9" si="3">T7/T8</f>
        <v>#DIV/0!</v>
      </c>
      <c r="U9" s="11" t="e">
        <f t="shared" si="3"/>
        <v>#DIV/0!</v>
      </c>
      <c r="V9" s="11" t="e">
        <f t="shared" si="3"/>
        <v>#DIV/0!</v>
      </c>
    </row>
    <row r="10" spans="1:22" x14ac:dyDescent="0.2">
      <c r="A10" s="1">
        <v>43191</v>
      </c>
      <c r="B10">
        <v>166.63999899999999</v>
      </c>
      <c r="C10">
        <v>1417.619995</v>
      </c>
      <c r="D10">
        <v>256.26001000000002</v>
      </c>
      <c r="E10">
        <v>1562.26001</v>
      </c>
      <c r="F10" s="15"/>
      <c r="G10" s="15"/>
      <c r="H10" s="15"/>
      <c r="I10" s="15"/>
      <c r="J10" s="15"/>
      <c r="K10" s="15"/>
      <c r="L10" s="15"/>
      <c r="M10" s="15"/>
      <c r="N10" s="15"/>
      <c r="O10" s="19" t="s">
        <v>21</v>
      </c>
      <c r="P10" s="4">
        <v>0</v>
      </c>
      <c r="Q10" s="4"/>
    </row>
    <row r="11" spans="1:22" x14ac:dyDescent="0.2">
      <c r="A11" s="1">
        <v>43160</v>
      </c>
      <c r="B11">
        <v>178.53999300000001</v>
      </c>
      <c r="C11">
        <v>1513.599976</v>
      </c>
      <c r="D11">
        <v>345.01001000000002</v>
      </c>
      <c r="E11">
        <v>1600.23999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22" x14ac:dyDescent="0.2">
      <c r="A12" s="1">
        <v>43132</v>
      </c>
      <c r="B12">
        <v>167.16999799999999</v>
      </c>
      <c r="C12">
        <v>1445</v>
      </c>
      <c r="D12">
        <v>351</v>
      </c>
      <c r="E12">
        <v>1664.1999510000001</v>
      </c>
      <c r="F12" s="15"/>
      <c r="G12" s="15"/>
      <c r="H12" s="15"/>
      <c r="I12" s="15"/>
      <c r="J12" s="15"/>
      <c r="K12" s="15"/>
      <c r="L12" s="15"/>
      <c r="M12" s="15"/>
      <c r="N12" s="15"/>
      <c r="O12" s="15" t="s">
        <v>9</v>
      </c>
      <c r="P12" t="s">
        <v>24</v>
      </c>
      <c r="R12" s="13" t="s">
        <v>9</v>
      </c>
      <c r="S12" s="3" t="s">
        <v>1</v>
      </c>
      <c r="T12" s="3" t="s">
        <v>2</v>
      </c>
      <c r="U12" s="3" t="s">
        <v>3</v>
      </c>
      <c r="V12" s="3" t="s">
        <v>18</v>
      </c>
    </row>
    <row r="13" spans="1:22" x14ac:dyDescent="0.2">
      <c r="A13" s="1">
        <v>43101</v>
      </c>
      <c r="B13">
        <v>170.16000399999999</v>
      </c>
      <c r="C13">
        <v>1172</v>
      </c>
      <c r="D13">
        <v>312</v>
      </c>
      <c r="E13">
        <v>1595.839966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R13" s="2" t="s">
        <v>1</v>
      </c>
      <c r="S13" s="6">
        <v>1</v>
      </c>
      <c r="T13" s="20">
        <f>IF(P12="on",CORREL(J3:J99,K3:K99),0)</f>
        <v>0</v>
      </c>
      <c r="U13" s="20">
        <f>IF(P12="on",CORREL(J3:J99,L3:L99),0)</f>
        <v>0</v>
      </c>
      <c r="V13" s="20">
        <f>IF(P12="on",CORREL(J3:J99,M3:M99),0)</f>
        <v>0</v>
      </c>
    </row>
    <row r="14" spans="1:22" x14ac:dyDescent="0.2">
      <c r="A14" s="1">
        <v>43070</v>
      </c>
      <c r="B14">
        <v>169.949997</v>
      </c>
      <c r="C14">
        <v>1172.0500489999999</v>
      </c>
      <c r="D14">
        <v>305.44000199999999</v>
      </c>
      <c r="E14">
        <v>1568.150024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R14" s="2" t="s">
        <v>2</v>
      </c>
      <c r="S14" s="6">
        <f>T13</f>
        <v>0</v>
      </c>
      <c r="T14" s="6">
        <v>1</v>
      </c>
      <c r="U14" s="20">
        <f>IF(P12="on",CORREL(K3:K99,L3:L99),0)</f>
        <v>0</v>
      </c>
      <c r="V14" s="20">
        <f>IF(P12="on",CORREL(K3:K99,M3:M99),0)</f>
        <v>0</v>
      </c>
    </row>
    <row r="15" spans="1:22" x14ac:dyDescent="0.2">
      <c r="A15" s="1">
        <v>43040</v>
      </c>
      <c r="B15">
        <v>169.86999499999999</v>
      </c>
      <c r="C15">
        <v>1105.400024</v>
      </c>
      <c r="D15">
        <v>332.25</v>
      </c>
      <c r="E15">
        <v>1527.369995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R15" s="2" t="s">
        <v>3</v>
      </c>
      <c r="S15" s="6">
        <f>U13</f>
        <v>0</v>
      </c>
      <c r="T15" s="6">
        <f>U14</f>
        <v>0</v>
      </c>
      <c r="U15" s="6">
        <v>1</v>
      </c>
      <c r="V15" s="20">
        <f>IF(P12="on",CORREL(L3:L99,M3:M99),0)</f>
        <v>0</v>
      </c>
    </row>
    <row r="16" spans="1:22" x14ac:dyDescent="0.2">
      <c r="A16" s="1">
        <v>43009</v>
      </c>
      <c r="B16">
        <v>154.259995</v>
      </c>
      <c r="C16">
        <v>964</v>
      </c>
      <c r="D16">
        <v>342.51998900000001</v>
      </c>
      <c r="E16">
        <v>1495.8000489999999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R16" s="2" t="s">
        <v>18</v>
      </c>
      <c r="S16" s="6">
        <f>V13</f>
        <v>0</v>
      </c>
      <c r="T16" s="6">
        <f>V14</f>
        <v>0</v>
      </c>
      <c r="U16" s="6">
        <f>V15</f>
        <v>0</v>
      </c>
      <c r="V16" s="6">
        <v>1</v>
      </c>
    </row>
    <row r="17" spans="1:24" x14ac:dyDescent="0.2">
      <c r="A17" s="1">
        <v>42979</v>
      </c>
      <c r="B17">
        <v>164.800003</v>
      </c>
      <c r="C17">
        <v>984.20001200000002</v>
      </c>
      <c r="D17">
        <v>356.11999500000002</v>
      </c>
      <c r="E17">
        <v>1462.75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24" x14ac:dyDescent="0.2">
      <c r="A18" s="1">
        <v>42948</v>
      </c>
      <c r="B18">
        <v>149.10000600000001</v>
      </c>
      <c r="C18">
        <v>996.10998500000005</v>
      </c>
      <c r="D18">
        <v>323</v>
      </c>
      <c r="E18">
        <v>1463.969971</v>
      </c>
      <c r="F18" s="15"/>
      <c r="G18" s="15"/>
      <c r="H18" s="15"/>
      <c r="I18" s="15"/>
      <c r="J18" s="15"/>
      <c r="K18" s="15"/>
      <c r="L18" s="15"/>
      <c r="M18" s="15"/>
      <c r="N18" s="15"/>
      <c r="O18" s="15" t="s">
        <v>17</v>
      </c>
      <c r="P18" t="s">
        <v>24</v>
      </c>
      <c r="R18" s="13" t="s">
        <v>17</v>
      </c>
      <c r="S18" s="3" t="s">
        <v>1</v>
      </c>
      <c r="T18" s="3" t="s">
        <v>2</v>
      </c>
      <c r="U18" s="3" t="s">
        <v>3</v>
      </c>
      <c r="V18" s="3" t="s">
        <v>18</v>
      </c>
    </row>
    <row r="19" spans="1:24" x14ac:dyDescent="0.2">
      <c r="A19" s="1">
        <v>42917</v>
      </c>
      <c r="B19">
        <v>144.88000500000001</v>
      </c>
      <c r="C19">
        <v>972.78997800000002</v>
      </c>
      <c r="D19">
        <v>370.23998999999998</v>
      </c>
      <c r="E19">
        <v>1440.650024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R19" s="2" t="s">
        <v>1</v>
      </c>
      <c r="S19" s="6">
        <v>1</v>
      </c>
      <c r="T19" s="20">
        <f>IF($P$18="on",_xlfn.COVARIANCE.S(J3:J99,K3:K99),0)</f>
        <v>0</v>
      </c>
      <c r="U19" s="20">
        <f>IF($P$18="on",_xlfn.COVARIANCE.S(J3:J99,L3:L99),0)</f>
        <v>0</v>
      </c>
      <c r="V19" s="20">
        <f>IF($P$18="on",_xlfn.COVARIANCE.S(J3:J99,M3:M99),0)</f>
        <v>0</v>
      </c>
    </row>
    <row r="20" spans="1:24" x14ac:dyDescent="0.2">
      <c r="A20" s="1">
        <v>42887</v>
      </c>
      <c r="B20">
        <v>153.16999799999999</v>
      </c>
      <c r="C20">
        <v>998.59002699999996</v>
      </c>
      <c r="D20">
        <v>344</v>
      </c>
      <c r="E20">
        <v>1427.160034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R20" s="2" t="s">
        <v>2</v>
      </c>
      <c r="S20" s="6">
        <f>T19</f>
        <v>0</v>
      </c>
      <c r="T20" s="6">
        <v>1</v>
      </c>
      <c r="U20" s="20">
        <f>IF($P$18="on",_xlfn.COVARIANCE.S(K3:K99,L3:L99),0)</f>
        <v>0</v>
      </c>
      <c r="V20" s="20">
        <f>IF($P$18="on",_xlfn.COVARIANCE.S(K3:K99,M3:M99),0)</f>
        <v>0</v>
      </c>
    </row>
    <row r="21" spans="1:24" x14ac:dyDescent="0.2">
      <c r="A21" s="1">
        <v>42856</v>
      </c>
      <c r="B21">
        <v>145.10000600000001</v>
      </c>
      <c r="C21">
        <v>927.79998799999998</v>
      </c>
      <c r="D21">
        <v>314.88000499999998</v>
      </c>
      <c r="E21">
        <v>1416.280029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R21" s="2" t="s">
        <v>3</v>
      </c>
      <c r="S21" s="6">
        <f>U19</f>
        <v>0</v>
      </c>
      <c r="T21" s="6">
        <f>U20</f>
        <v>0</v>
      </c>
      <c r="U21" s="6">
        <v>1</v>
      </c>
      <c r="V21" s="20">
        <f>IF($P$18="on",_xlfn.COVARIANCE.S(L3:L99,M3:M99),0)</f>
        <v>0</v>
      </c>
    </row>
    <row r="22" spans="1:24" x14ac:dyDescent="0.2">
      <c r="A22" s="1">
        <v>42826</v>
      </c>
      <c r="B22">
        <v>143.71000699999999</v>
      </c>
      <c r="C22">
        <v>888</v>
      </c>
      <c r="D22">
        <v>286.89999399999999</v>
      </c>
      <c r="E22">
        <v>1402.040039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R22" s="2" t="s">
        <v>18</v>
      </c>
      <c r="S22" s="6">
        <f>V19</f>
        <v>0</v>
      </c>
      <c r="T22" s="6">
        <f>V20</f>
        <v>0</v>
      </c>
      <c r="U22" s="6">
        <f>V21</f>
        <v>0</v>
      </c>
      <c r="V22" s="6">
        <v>1</v>
      </c>
    </row>
    <row r="23" spans="1:24" x14ac:dyDescent="0.2">
      <c r="A23" s="1">
        <v>42795</v>
      </c>
      <c r="B23">
        <v>137.88999899999999</v>
      </c>
      <c r="C23">
        <v>853.04998799999998</v>
      </c>
      <c r="D23">
        <v>254.179993</v>
      </c>
      <c r="E23">
        <v>1407.1400149999999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24" x14ac:dyDescent="0.2">
      <c r="A24" s="1">
        <v>42767</v>
      </c>
      <c r="B24">
        <v>127.029999</v>
      </c>
      <c r="C24">
        <v>829.21002199999998</v>
      </c>
      <c r="D24">
        <v>253.050003</v>
      </c>
      <c r="E24">
        <v>1357.6800539999999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S24" s="3" t="s">
        <v>13</v>
      </c>
      <c r="T24" s="3" t="s">
        <v>12</v>
      </c>
      <c r="U24" s="3" t="s">
        <v>14</v>
      </c>
      <c r="V24" s="3" t="s">
        <v>15</v>
      </c>
      <c r="W24" s="3" t="s">
        <v>5</v>
      </c>
      <c r="X24" s="3" t="s">
        <v>8</v>
      </c>
    </row>
    <row r="25" spans="1:24" x14ac:dyDescent="0.2">
      <c r="A25" s="1">
        <v>42736</v>
      </c>
      <c r="B25">
        <v>115.800003</v>
      </c>
      <c r="C25">
        <v>757.919983</v>
      </c>
      <c r="D25">
        <v>214.86000100000001</v>
      </c>
      <c r="E25">
        <v>1334.4399410000001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R25" s="13" t="s">
        <v>10</v>
      </c>
      <c r="S25" s="9"/>
      <c r="T25" s="9"/>
      <c r="U25" s="9">
        <f>1-S25-T25</f>
        <v>1</v>
      </c>
      <c r="V25" s="18" t="e">
        <f>(S25*$S$7)+(T25*$T$7)+(U25*$U$7)</f>
        <v>#DIV/0!</v>
      </c>
      <c r="W25" s="18" t="e">
        <f>SQRT((POWER(S25,2)*POWER($S$8,2)+POWER(T25,2)*POWER($T$8,2)+POWER(U25,2)*POWER($U$8,2)+2*(S25*T25*$S$8*$T$8*$T$13)+2*(T25*U25*$T$8*$U$8*$U$14)+2*(S25*$S$8*U25*$U$8*$U$13)))</f>
        <v>#DIV/0!</v>
      </c>
      <c r="X25" t="e">
        <f>V25/W25</f>
        <v>#DIV/0!</v>
      </c>
    </row>
    <row r="26" spans="1:24" x14ac:dyDescent="0.2">
      <c r="A26" s="1">
        <v>42705</v>
      </c>
      <c r="B26">
        <v>110.370003</v>
      </c>
      <c r="C26">
        <v>752.40997300000004</v>
      </c>
      <c r="D26">
        <v>188.25</v>
      </c>
      <c r="E26">
        <v>1308.6800539999999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R26" s="13" t="s">
        <v>11</v>
      </c>
      <c r="S26" s="9"/>
      <c r="T26" s="9"/>
      <c r="U26" s="9">
        <f>1-S26-T26</f>
        <v>1</v>
      </c>
      <c r="V26" s="18" t="e">
        <f>(S26*$S$7)+(T26*$T$7)+(U26*$U$7)</f>
        <v>#DIV/0!</v>
      </c>
      <c r="W26" s="18" t="e">
        <f>SQRT((POWER(S26,2)*POWER($S$8,2)+POWER(T26,2)*POWER($T$8,2)+POWER(U26,2)*POWER($U$8,2)+2*(S26*T26*$S$8*$T$8*$T$13)+2*(T26*U26*$T$8*$U$8*$U$14)+2*(S26*$S$8*U26*$U$8*$U$13)))</f>
        <v>#DIV/0!</v>
      </c>
      <c r="X26" t="e">
        <f>V26/W26</f>
        <v>#DIV/0!</v>
      </c>
    </row>
    <row r="27" spans="1:24" x14ac:dyDescent="0.2">
      <c r="A27" s="1">
        <v>42675</v>
      </c>
      <c r="B27">
        <v>113.459999</v>
      </c>
      <c r="C27">
        <v>799</v>
      </c>
      <c r="D27">
        <v>198.03999300000001</v>
      </c>
      <c r="E27">
        <v>1255.8900149999999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R27" s="2"/>
    </row>
    <row r="28" spans="1:24" x14ac:dyDescent="0.2">
      <c r="A28" s="1">
        <v>42644</v>
      </c>
      <c r="B28">
        <v>112.709999</v>
      </c>
      <c r="C28">
        <v>836</v>
      </c>
      <c r="D28">
        <v>212.300003</v>
      </c>
      <c r="E28">
        <v>1283.579956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4" x14ac:dyDescent="0.2">
      <c r="A29" s="1">
        <v>42614</v>
      </c>
      <c r="B29">
        <v>106.139999</v>
      </c>
      <c r="C29">
        <v>770.90002400000003</v>
      </c>
      <c r="D29">
        <v>209.009995</v>
      </c>
      <c r="E29">
        <v>1284.540039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4" x14ac:dyDescent="0.2">
      <c r="A30" s="1">
        <v>42583</v>
      </c>
      <c r="B30">
        <v>104.410004</v>
      </c>
      <c r="C30">
        <v>759.86999500000002</v>
      </c>
      <c r="D30">
        <v>235.5</v>
      </c>
      <c r="E30">
        <v>1284.4799800000001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4" x14ac:dyDescent="0.2">
      <c r="A31" s="1">
        <v>42552</v>
      </c>
      <c r="B31">
        <v>95.489998</v>
      </c>
      <c r="C31">
        <v>717.32000700000003</v>
      </c>
      <c r="D31">
        <v>206.13999899999999</v>
      </c>
      <c r="E31">
        <v>1236.619995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4" x14ac:dyDescent="0.2">
      <c r="A32" s="1">
        <v>42522</v>
      </c>
      <c r="B32">
        <v>99.019997000000004</v>
      </c>
      <c r="C32">
        <v>720.90002400000003</v>
      </c>
      <c r="D32">
        <v>221.479996</v>
      </c>
      <c r="E32">
        <v>1235.9300539999999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">
        <v>42491</v>
      </c>
      <c r="B33">
        <v>93.970000999999996</v>
      </c>
      <c r="C33">
        <v>663.919983</v>
      </c>
      <c r="D33">
        <v>241.5</v>
      </c>
      <c r="E33">
        <v>1217.660034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">
        <v>42461</v>
      </c>
      <c r="B34">
        <v>108.779999</v>
      </c>
      <c r="C34">
        <v>590.48999000000003</v>
      </c>
      <c r="D34">
        <v>244.83000200000001</v>
      </c>
      <c r="E34">
        <v>1210.5500489999999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">
        <v>42430</v>
      </c>
      <c r="B35">
        <v>97.650002000000001</v>
      </c>
      <c r="C35">
        <v>556.28997800000002</v>
      </c>
      <c r="D35">
        <v>194.25</v>
      </c>
      <c r="E35">
        <v>1134.8199460000001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">
        <v>42401</v>
      </c>
      <c r="B36">
        <v>96.470000999999996</v>
      </c>
      <c r="C36">
        <v>578.15002400000003</v>
      </c>
      <c r="D36">
        <v>188.759995</v>
      </c>
      <c r="E36">
        <v>1135.040039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">
        <v>42370</v>
      </c>
      <c r="B37">
        <v>102.610001</v>
      </c>
      <c r="C37">
        <v>656.28997800000002</v>
      </c>
      <c r="D37">
        <v>230.720001</v>
      </c>
      <c r="E37">
        <v>1202.290039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">
        <v>42339</v>
      </c>
      <c r="B38">
        <v>118.75</v>
      </c>
      <c r="C38">
        <v>673.75</v>
      </c>
      <c r="D38">
        <v>231.05999800000001</v>
      </c>
      <c r="E38">
        <v>1234.3000489999999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">
        <v>42309</v>
      </c>
      <c r="B39">
        <v>120.800003</v>
      </c>
      <c r="C39">
        <v>627.13000499999998</v>
      </c>
      <c r="D39">
        <v>208.91999799999999</v>
      </c>
      <c r="E39">
        <v>1229.630005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">
        <v>42278</v>
      </c>
      <c r="B40">
        <v>109.07</v>
      </c>
      <c r="C40">
        <v>511</v>
      </c>
      <c r="D40">
        <v>247.509995</v>
      </c>
      <c r="E40">
        <v>1141.0500489999999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">
        <v>42248</v>
      </c>
      <c r="B41">
        <v>110.150002</v>
      </c>
      <c r="C41">
        <v>499.14001500000001</v>
      </c>
      <c r="D41">
        <v>240.33999600000001</v>
      </c>
      <c r="E41">
        <v>1171.4399410000001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">
        <v>42217</v>
      </c>
      <c r="B42">
        <v>121.5</v>
      </c>
      <c r="C42">
        <v>537.45001200000002</v>
      </c>
      <c r="D42">
        <v>266.290009</v>
      </c>
      <c r="E42">
        <v>1256.170044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">
        <v>42186</v>
      </c>
      <c r="B43">
        <v>126.900002</v>
      </c>
      <c r="C43">
        <v>439.35000600000001</v>
      </c>
      <c r="D43">
        <v>271.10998499999999</v>
      </c>
      <c r="E43">
        <v>1242.660034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">
        <v>42156</v>
      </c>
      <c r="B44">
        <v>130.279999</v>
      </c>
      <c r="C44">
        <v>430.39999399999999</v>
      </c>
      <c r="D44">
        <v>251.41000399999999</v>
      </c>
      <c r="E44">
        <v>1262.6800539999999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">
        <v>42125</v>
      </c>
      <c r="B45">
        <v>126.099998</v>
      </c>
      <c r="C45">
        <v>423.82000699999998</v>
      </c>
      <c r="D45">
        <v>229.94000199999999</v>
      </c>
      <c r="E45">
        <v>1247.8000489999999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">
        <v>42095</v>
      </c>
      <c r="B46">
        <v>124.82</v>
      </c>
      <c r="C46">
        <v>372.10000600000001</v>
      </c>
      <c r="D46">
        <v>188.699997</v>
      </c>
      <c r="E46">
        <v>1239.1800539999999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">
        <v>42064</v>
      </c>
      <c r="B47">
        <v>129.25</v>
      </c>
      <c r="C47">
        <v>380.85000600000001</v>
      </c>
      <c r="D47">
        <v>202.699997</v>
      </c>
      <c r="E47">
        <v>1255.530029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">
        <v>42036</v>
      </c>
      <c r="B48">
        <v>118.050003</v>
      </c>
      <c r="C48">
        <v>350.04998799999998</v>
      </c>
      <c r="D48">
        <v>203.970001</v>
      </c>
      <c r="E48">
        <v>1191.3000489999999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">
        <v>42005</v>
      </c>
      <c r="B49">
        <v>111.389999</v>
      </c>
      <c r="C49">
        <v>312.57998700000002</v>
      </c>
      <c r="D49">
        <v>222.86999499999999</v>
      </c>
      <c r="E49">
        <v>1227.099976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">
        <v>41974</v>
      </c>
      <c r="B50">
        <v>118.80999799999999</v>
      </c>
      <c r="C50">
        <v>338.11999500000002</v>
      </c>
      <c r="D50">
        <v>241.16000399999999</v>
      </c>
      <c r="E50">
        <v>1223.7700199999999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">
        <v>41944</v>
      </c>
      <c r="B51">
        <v>108.220001</v>
      </c>
      <c r="C51">
        <v>306.23998999999998</v>
      </c>
      <c r="D51">
        <v>243</v>
      </c>
      <c r="E51">
        <v>1200.1400149999999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">
        <v>41913</v>
      </c>
      <c r="B52">
        <v>100.589996</v>
      </c>
      <c r="C52">
        <v>322.040009</v>
      </c>
      <c r="D52">
        <v>242.199997</v>
      </c>
      <c r="E52">
        <v>1167.7299800000001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">
        <v>41883</v>
      </c>
      <c r="B53">
        <v>103.05999799999999</v>
      </c>
      <c r="C53">
        <v>339.98001099999999</v>
      </c>
      <c r="D53">
        <v>275.5</v>
      </c>
      <c r="E53">
        <v>1196.8000489999999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">
        <v>41852</v>
      </c>
      <c r="B54">
        <v>94.900002000000001</v>
      </c>
      <c r="C54">
        <v>313.69000199999999</v>
      </c>
      <c r="D54">
        <v>226.08999600000001</v>
      </c>
      <c r="E54">
        <v>1148.1400149999999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2">
      <c r="A55" s="1">
        <v>41821</v>
      </c>
      <c r="B55">
        <v>93.519997000000004</v>
      </c>
      <c r="C55">
        <v>325.85998499999999</v>
      </c>
      <c r="D55">
        <v>242.46000699999999</v>
      </c>
      <c r="E55">
        <v>1176.2700199999999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x14ac:dyDescent="0.2">
      <c r="A56" s="1">
        <v>41791</v>
      </c>
      <c r="B56">
        <v>90.565712000000005</v>
      </c>
      <c r="C56">
        <v>312.58999599999999</v>
      </c>
      <c r="D56">
        <v>207.33000200000001</v>
      </c>
      <c r="E56">
        <v>1148.1800539999999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">
      <c r="A57" s="1">
        <v>41760</v>
      </c>
      <c r="B57">
        <v>84.571426000000002</v>
      </c>
      <c r="C57">
        <v>304.13000499999998</v>
      </c>
      <c r="D57">
        <v>207.08000200000001</v>
      </c>
      <c r="E57">
        <v>1125.73999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">
      <c r="A58" s="1">
        <v>41730</v>
      </c>
      <c r="B58">
        <v>76.822861000000003</v>
      </c>
      <c r="C58">
        <v>338.08999599999999</v>
      </c>
      <c r="D58">
        <v>209.020004</v>
      </c>
      <c r="E58">
        <v>1129.6800539999999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">
      <c r="A59" s="1">
        <v>41699</v>
      </c>
      <c r="B59">
        <v>74.774283999999994</v>
      </c>
      <c r="C59">
        <v>358.73998999999998</v>
      </c>
      <c r="D59">
        <v>237.259995</v>
      </c>
      <c r="E59">
        <v>1117.160034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">
      <c r="A60" s="1">
        <v>41671</v>
      </c>
      <c r="B60">
        <v>71.801429999999996</v>
      </c>
      <c r="C60">
        <v>358.98001099999999</v>
      </c>
      <c r="D60">
        <v>182.88999899999999</v>
      </c>
      <c r="E60">
        <v>1072.410034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x14ac:dyDescent="0.2">
      <c r="A61" s="1">
        <v>41640</v>
      </c>
      <c r="B61">
        <v>79.382857999999999</v>
      </c>
      <c r="C61">
        <v>398.79998799999998</v>
      </c>
      <c r="D61">
        <v>149.800003</v>
      </c>
      <c r="E61">
        <v>1106.3900149999999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x14ac:dyDescent="0.2">
      <c r="A62" s="1">
        <v>41609</v>
      </c>
      <c r="B62">
        <v>79.714286999999999</v>
      </c>
      <c r="C62">
        <v>399</v>
      </c>
      <c r="D62">
        <v>126.349998</v>
      </c>
      <c r="E62">
        <v>1082.25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2">
      <c r="A63" s="1">
        <v>41579</v>
      </c>
      <c r="B63">
        <v>74.860000999999997</v>
      </c>
      <c r="C63">
        <v>365.63000499999998</v>
      </c>
      <c r="D63">
        <v>163</v>
      </c>
      <c r="E63">
        <v>1054.719971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x14ac:dyDescent="0.2">
      <c r="A64" s="1">
        <v>41548</v>
      </c>
      <c r="B64">
        <v>68.349997999999999</v>
      </c>
      <c r="C64">
        <v>314.22000100000002</v>
      </c>
      <c r="D64">
        <v>193.96000699999999</v>
      </c>
      <c r="E64">
        <v>1011.869995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x14ac:dyDescent="0.2">
      <c r="A65" s="1">
        <v>41518</v>
      </c>
      <c r="B65">
        <v>70.442856000000006</v>
      </c>
      <c r="C65">
        <v>284.73001099999999</v>
      </c>
      <c r="D65">
        <v>173.39999399999999</v>
      </c>
      <c r="E65">
        <v>980.40997300000004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x14ac:dyDescent="0.2">
      <c r="A66" s="1">
        <v>41487</v>
      </c>
      <c r="B66">
        <v>65.107140000000001</v>
      </c>
      <c r="C66">
        <v>303.07998700000002</v>
      </c>
      <c r="D66">
        <v>135</v>
      </c>
      <c r="E66">
        <v>1010.119995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x14ac:dyDescent="0.2">
      <c r="A67" s="1">
        <v>41456</v>
      </c>
      <c r="B67">
        <v>57.527141999999998</v>
      </c>
      <c r="C67">
        <v>279</v>
      </c>
      <c r="D67">
        <v>109.360001</v>
      </c>
      <c r="E67">
        <v>959.15997300000004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2">
      <c r="A68" s="1">
        <v>41426</v>
      </c>
      <c r="B68">
        <v>64.389999000000003</v>
      </c>
      <c r="C68">
        <v>268.959991</v>
      </c>
      <c r="D68">
        <v>97.620002999999997</v>
      </c>
      <c r="E68">
        <v>970.92999299999997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x14ac:dyDescent="0.2">
      <c r="A69" s="1">
        <v>41395</v>
      </c>
      <c r="B69">
        <v>63.494286000000002</v>
      </c>
      <c r="C69">
        <v>253.89999399999999</v>
      </c>
      <c r="D69">
        <v>55.990001999999997</v>
      </c>
      <c r="E69">
        <v>949.169983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x14ac:dyDescent="0.2">
      <c r="A70" s="1">
        <v>41365</v>
      </c>
      <c r="B70">
        <v>63.128571000000001</v>
      </c>
      <c r="C70">
        <v>266.98001099999999</v>
      </c>
      <c r="D70">
        <v>42.360000999999997</v>
      </c>
      <c r="E70">
        <v>935.39001499999995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x14ac:dyDescent="0.2">
      <c r="A71" s="1">
        <v>41334</v>
      </c>
      <c r="B71">
        <v>62.571429999999999</v>
      </c>
      <c r="C71">
        <v>263.26998900000001</v>
      </c>
      <c r="D71">
        <v>35</v>
      </c>
      <c r="E71">
        <v>899.89001499999995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x14ac:dyDescent="0.2">
      <c r="A72" s="1">
        <v>41306</v>
      </c>
      <c r="B72">
        <v>65.587142999999998</v>
      </c>
      <c r="C72">
        <v>268.92999300000002</v>
      </c>
      <c r="D72">
        <v>38.169998</v>
      </c>
      <c r="E72">
        <v>893.94000200000005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x14ac:dyDescent="0.2">
      <c r="A73" s="1">
        <v>41275</v>
      </c>
      <c r="B73">
        <v>79.117142000000001</v>
      </c>
      <c r="C73">
        <v>256.07998700000002</v>
      </c>
      <c r="D73">
        <v>35</v>
      </c>
      <c r="E73">
        <v>846.71997099999999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x14ac:dyDescent="0.2">
      <c r="A74" s="1">
        <v>41244</v>
      </c>
      <c r="B74">
        <v>84.807143999999994</v>
      </c>
      <c r="C74">
        <v>252.53999300000001</v>
      </c>
      <c r="D74">
        <v>33.889999000000003</v>
      </c>
      <c r="E74">
        <v>839.96002199999998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x14ac:dyDescent="0.2">
      <c r="A75" s="1">
        <v>41214</v>
      </c>
      <c r="B75">
        <v>85.459998999999996</v>
      </c>
      <c r="C75">
        <v>234.229996</v>
      </c>
      <c r="D75">
        <v>28.25</v>
      </c>
      <c r="E75">
        <v>835.04998799999998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x14ac:dyDescent="0.2">
      <c r="A76" s="1">
        <v>41183</v>
      </c>
      <c r="B76">
        <v>95.879997000000003</v>
      </c>
      <c r="C76">
        <v>255.39999399999999</v>
      </c>
      <c r="D76">
        <v>29.5</v>
      </c>
      <c r="E76">
        <v>850.78997800000002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">
      <c r="A77" s="1">
        <v>41153</v>
      </c>
      <c r="B77">
        <v>95.108574000000004</v>
      </c>
      <c r="C77">
        <v>248.270004</v>
      </c>
      <c r="D77">
        <v>28.52</v>
      </c>
      <c r="E77">
        <v>828.09997599999997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x14ac:dyDescent="0.2">
      <c r="A78" s="1">
        <v>41122</v>
      </c>
      <c r="B78">
        <v>87.987144000000001</v>
      </c>
      <c r="C78">
        <v>234.13999899999999</v>
      </c>
      <c r="D78">
        <v>27.99</v>
      </c>
      <c r="E78">
        <v>812.80999799999995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x14ac:dyDescent="0.2">
      <c r="A79" s="1">
        <v>41091</v>
      </c>
      <c r="B79">
        <v>83.532859999999999</v>
      </c>
      <c r="C79">
        <v>229.300003</v>
      </c>
      <c r="D79">
        <v>31.35</v>
      </c>
      <c r="E79">
        <v>804.19000200000005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x14ac:dyDescent="0.2">
      <c r="A80" s="1">
        <v>41061</v>
      </c>
      <c r="B80">
        <v>81.308571000000001</v>
      </c>
      <c r="C80">
        <v>208.44000199999999</v>
      </c>
      <c r="D80">
        <v>28.530000999999999</v>
      </c>
      <c r="E80">
        <v>770.52002000000005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x14ac:dyDescent="0.2">
      <c r="A81" s="1">
        <v>41030</v>
      </c>
      <c r="B81">
        <v>83.557143999999994</v>
      </c>
      <c r="C81">
        <v>229.39999399999999</v>
      </c>
      <c r="D81">
        <v>33.130001</v>
      </c>
      <c r="E81">
        <v>827.57000700000003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1">
        <v>41000</v>
      </c>
      <c r="B82">
        <v>85.975716000000006</v>
      </c>
      <c r="C82">
        <v>198.020004</v>
      </c>
      <c r="D82">
        <v>37.330002</v>
      </c>
      <c r="E82">
        <v>833.30999799999995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x14ac:dyDescent="0.2">
      <c r="A83" s="1">
        <v>40969</v>
      </c>
      <c r="B83">
        <v>78.309997999999993</v>
      </c>
      <c r="C83">
        <v>179.88999899999999</v>
      </c>
      <c r="D83">
        <v>33.509998000000003</v>
      </c>
      <c r="E83">
        <v>811.669983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">
      <c r="A84" s="1">
        <v>40940</v>
      </c>
      <c r="B84">
        <v>65.487144000000001</v>
      </c>
      <c r="C84">
        <v>173.80999800000001</v>
      </c>
      <c r="D84">
        <v>29.07</v>
      </c>
      <c r="E84">
        <v>780.77002000000005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x14ac:dyDescent="0.2">
      <c r="A85" s="1">
        <v>40909</v>
      </c>
      <c r="B85">
        <v>58.485714000000002</v>
      </c>
      <c r="C85">
        <v>175.88999899999999</v>
      </c>
      <c r="D85">
        <v>28.940000999999999</v>
      </c>
      <c r="E85">
        <v>746.96997099999999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x14ac:dyDescent="0.2">
      <c r="A86" s="1">
        <v>40878</v>
      </c>
      <c r="B86">
        <v>54.648570999999997</v>
      </c>
      <c r="C86">
        <v>191.85000600000001</v>
      </c>
      <c r="D86">
        <v>32.57</v>
      </c>
      <c r="E86">
        <v>736.60998500000005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x14ac:dyDescent="0.2">
      <c r="A87" s="1">
        <v>40848</v>
      </c>
      <c r="B87">
        <v>56.772857999999999</v>
      </c>
      <c r="C87">
        <v>208.11000100000001</v>
      </c>
      <c r="D87">
        <v>28.389999</v>
      </c>
      <c r="E87">
        <v>736.07000700000003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x14ac:dyDescent="0.2">
      <c r="A88" s="1">
        <v>40817</v>
      </c>
      <c r="B88">
        <v>54.338569999999997</v>
      </c>
      <c r="C88">
        <v>217.009995</v>
      </c>
      <c r="D88">
        <v>24.950001</v>
      </c>
      <c r="E88">
        <v>664.10998500000005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x14ac:dyDescent="0.2">
      <c r="A89" s="1">
        <v>40787</v>
      </c>
      <c r="B89">
        <v>55.117142000000001</v>
      </c>
      <c r="C89">
        <v>215.279999</v>
      </c>
      <c r="D89">
        <v>24.66</v>
      </c>
      <c r="E89">
        <v>723.51000999999997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x14ac:dyDescent="0.2">
      <c r="A90" s="1">
        <v>40756</v>
      </c>
      <c r="B90">
        <v>56.825713999999998</v>
      </c>
      <c r="C90">
        <v>225</v>
      </c>
      <c r="D90">
        <v>28.67</v>
      </c>
      <c r="E90">
        <v>773.830017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x14ac:dyDescent="0.2">
      <c r="A91" s="1">
        <v>40725</v>
      </c>
      <c r="B91">
        <v>47.992859000000003</v>
      </c>
      <c r="C91">
        <v>205.550003</v>
      </c>
      <c r="D91">
        <v>29.07</v>
      </c>
      <c r="E91">
        <v>790.29998799999998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x14ac:dyDescent="0.2">
      <c r="A92" s="1">
        <v>40695</v>
      </c>
      <c r="B92">
        <v>49.838569999999997</v>
      </c>
      <c r="C92">
        <v>196.05999800000001</v>
      </c>
      <c r="D92">
        <v>30</v>
      </c>
      <c r="E92">
        <v>804.61999500000002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x14ac:dyDescent="0.2">
      <c r="A93" s="1">
        <v>40664</v>
      </c>
      <c r="B93">
        <v>49.962856000000002</v>
      </c>
      <c r="C93">
        <v>196.570007</v>
      </c>
      <c r="D93">
        <v>27.6</v>
      </c>
      <c r="E93">
        <v>816.67999299999997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x14ac:dyDescent="0.2">
      <c r="A94" s="1">
        <v>40634</v>
      </c>
      <c r="B94">
        <v>50.158572999999997</v>
      </c>
      <c r="C94">
        <v>181.58000200000001</v>
      </c>
      <c r="D94">
        <v>27.450001</v>
      </c>
      <c r="E94">
        <v>795.669983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x14ac:dyDescent="0.2">
      <c r="A95" s="1">
        <v>40603</v>
      </c>
      <c r="B95">
        <v>50.781429000000003</v>
      </c>
      <c r="C95">
        <v>173.529999</v>
      </c>
      <c r="D95">
        <v>24.049999</v>
      </c>
      <c r="E95">
        <v>792.32000700000003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x14ac:dyDescent="0.2">
      <c r="A96" s="1">
        <v>40575</v>
      </c>
      <c r="B96">
        <v>48.757140999999997</v>
      </c>
      <c r="C96">
        <v>170.520004</v>
      </c>
      <c r="D96">
        <v>24.309999000000001</v>
      </c>
      <c r="E96">
        <v>766.76000999999997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x14ac:dyDescent="0.2">
      <c r="A97" s="1">
        <v>40544</v>
      </c>
      <c r="B97">
        <v>46.52</v>
      </c>
      <c r="C97">
        <v>181.36999499999999</v>
      </c>
      <c r="D97">
        <v>26.84</v>
      </c>
      <c r="E97">
        <v>752.169983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x14ac:dyDescent="0.2">
      <c r="A98" s="1">
        <v>40513</v>
      </c>
      <c r="B98">
        <v>45.03857</v>
      </c>
      <c r="C98">
        <v>179.16000399999999</v>
      </c>
      <c r="D98">
        <v>35.869999</v>
      </c>
      <c r="E98">
        <v>704.61999500000002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x14ac:dyDescent="0.2">
      <c r="A99" s="1">
        <v>40483</v>
      </c>
      <c r="B99">
        <v>43.174286000000002</v>
      </c>
      <c r="C99">
        <v>164.449997</v>
      </c>
      <c r="D99">
        <v>21.940000999999999</v>
      </c>
      <c r="E99">
        <v>701.96997099999999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x14ac:dyDescent="0.2">
      <c r="A100" s="1">
        <v>40452</v>
      </c>
      <c r="B100">
        <v>40.878571000000001</v>
      </c>
      <c r="C100">
        <v>157.08000200000001</v>
      </c>
      <c r="D100">
        <v>20.690000999999999</v>
      </c>
      <c r="E100">
        <v>674.72997999999995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</sheetData>
  <mergeCells count="3">
    <mergeCell ref="B1:E1"/>
    <mergeCell ref="F1:I1"/>
    <mergeCell ref="J1:M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opLeftCell="A2" workbookViewId="0">
      <selection activeCell="P10" sqref="P10"/>
    </sheetView>
  </sheetViews>
  <sheetFormatPr baseColWidth="10" defaultRowHeight="16" x14ac:dyDescent="0.2"/>
  <cols>
    <col min="8" max="8" width="10.83203125" customWidth="1"/>
    <col min="15" max="15" width="13.33203125" customWidth="1"/>
    <col min="16" max="17" width="6.5" customWidth="1"/>
    <col min="18" max="18" width="22.1640625" bestFit="1" customWidth="1"/>
    <col min="19" max="19" width="14.5" customWidth="1"/>
    <col min="20" max="21" width="11.6640625" bestFit="1" customWidth="1"/>
    <col min="22" max="22" width="15.5" customWidth="1"/>
    <col min="23" max="23" width="15.6640625" customWidth="1"/>
    <col min="24" max="24" width="12.33203125" customWidth="1"/>
  </cols>
  <sheetData>
    <row r="1" spans="1:22" x14ac:dyDescent="0.2">
      <c r="B1" s="14" t="s">
        <v>6</v>
      </c>
      <c r="C1" s="14"/>
      <c r="D1" s="14"/>
      <c r="E1" s="14"/>
      <c r="F1" s="14" t="s">
        <v>19</v>
      </c>
      <c r="G1" s="14"/>
      <c r="H1" s="14"/>
      <c r="I1" s="14"/>
      <c r="J1" s="14" t="s">
        <v>20</v>
      </c>
      <c r="K1" s="14"/>
      <c r="L1" s="14"/>
      <c r="M1" s="14"/>
      <c r="N1" s="17"/>
      <c r="O1" s="17"/>
    </row>
    <row r="2" spans="1:22" x14ac:dyDescent="0.2">
      <c r="A2" t="s">
        <v>0</v>
      </c>
      <c r="B2" s="3" t="s">
        <v>1</v>
      </c>
      <c r="C2" s="3" t="s">
        <v>2</v>
      </c>
      <c r="D2" s="3" t="s">
        <v>3</v>
      </c>
      <c r="E2" s="3" t="s">
        <v>18</v>
      </c>
      <c r="F2" s="3" t="s">
        <v>1</v>
      </c>
      <c r="G2" s="3" t="s">
        <v>2</v>
      </c>
      <c r="H2" s="3" t="s">
        <v>3</v>
      </c>
      <c r="I2" s="3" t="s">
        <v>18</v>
      </c>
      <c r="J2" s="3" t="s">
        <v>1</v>
      </c>
      <c r="K2" s="3" t="s">
        <v>2</v>
      </c>
      <c r="L2" s="3" t="s">
        <v>3</v>
      </c>
      <c r="M2" s="3" t="s">
        <v>18</v>
      </c>
      <c r="N2" s="3"/>
      <c r="O2" s="3"/>
      <c r="S2" s="3" t="s">
        <v>1</v>
      </c>
      <c r="T2" s="3" t="s">
        <v>2</v>
      </c>
      <c r="U2" s="3" t="s">
        <v>3</v>
      </c>
      <c r="V2" s="3" t="s">
        <v>18</v>
      </c>
    </row>
    <row r="3" spans="1:22" x14ac:dyDescent="0.2">
      <c r="A3" s="1">
        <v>43392</v>
      </c>
      <c r="B3">
        <v>218.05999800000001</v>
      </c>
      <c r="C3">
        <v>1785.160034</v>
      </c>
      <c r="D3">
        <v>267.39001500000001</v>
      </c>
      <c r="E3">
        <v>1634.005615</v>
      </c>
      <c r="F3" s="15">
        <f>(B3-B4)/B4</f>
        <v>-4.3386703795394166E-2</v>
      </c>
      <c r="G3" s="15">
        <f>(C3-C4)/C4</f>
        <v>-0.11712716540204041</v>
      </c>
      <c r="H3" s="15">
        <f>(D3-D4)/D4</f>
        <v>-0.12551910056810711</v>
      </c>
      <c r="I3" s="15">
        <f>(E3-E4)/E4</f>
        <v>-5.5100313915588305E-2</v>
      </c>
      <c r="J3" s="15">
        <f>F3-$P$10</f>
        <v>-5.8386703795394165E-2</v>
      </c>
      <c r="K3" s="15">
        <f t="shared" ref="K3:M18" si="0">G3-$P$10</f>
        <v>-0.13212716540204039</v>
      </c>
      <c r="L3" s="15">
        <f t="shared" si="0"/>
        <v>-0.14051910056810712</v>
      </c>
      <c r="M3" s="15">
        <f>I3-$P$10</f>
        <v>-7.0100313915588297E-2</v>
      </c>
      <c r="N3" s="15"/>
      <c r="O3" s="15"/>
      <c r="R3" s="2" t="s">
        <v>23</v>
      </c>
      <c r="S3" s="8">
        <f>AVERAGE(J3:J99)</f>
        <v>4.7808296792621408E-3</v>
      </c>
      <c r="T3" s="8">
        <f t="shared" ref="T3:V3" si="1">AVERAGE(K3:K99)</f>
        <v>1.3063052210844519E-2</v>
      </c>
      <c r="U3" s="8">
        <f t="shared" si="1"/>
        <v>2.2823689167113616E-2</v>
      </c>
      <c r="V3" s="8">
        <f t="shared" si="1"/>
        <v>-5.3242370871383572E-3</v>
      </c>
    </row>
    <row r="4" spans="1:22" x14ac:dyDescent="0.2">
      <c r="A4" s="1">
        <v>43374</v>
      </c>
      <c r="B4">
        <v>227.949997</v>
      </c>
      <c r="C4">
        <v>2021.98999</v>
      </c>
      <c r="D4">
        <v>305.76998900000001</v>
      </c>
      <c r="E4">
        <v>1729.290039</v>
      </c>
      <c r="F4" s="15">
        <f>(B4-B5)/B5</f>
        <v>-2.0139529440224972E-3</v>
      </c>
      <c r="G4" s="15">
        <f>(C4-C5)/C5</f>
        <v>-2.2255169010609254E-3</v>
      </c>
      <c r="H4" s="15">
        <f>(D4-D5)/D5</f>
        <v>2.9736603153926081E-2</v>
      </c>
      <c r="I4" s="15">
        <f t="shared" ref="I4:I67" si="2">(E4-E5)/E5</f>
        <v>1.923595459819267E-3</v>
      </c>
      <c r="J4" s="15">
        <f t="shared" ref="J4:J67" si="3">F4-$P$10</f>
        <v>-1.7013952944022498E-2</v>
      </c>
      <c r="K4" s="15">
        <f t="shared" si="0"/>
        <v>-1.7225516901060924E-2</v>
      </c>
      <c r="L4" s="15">
        <f t="shared" si="0"/>
        <v>1.4736603153926081E-2</v>
      </c>
      <c r="M4" s="15">
        <f t="shared" si="0"/>
        <v>-1.3076404540180733E-2</v>
      </c>
      <c r="N4" s="15"/>
      <c r="O4" s="15"/>
      <c r="R4" s="2" t="s">
        <v>4</v>
      </c>
      <c r="S4" s="9">
        <f>_xlfn.VAR.S(J3:J99)</f>
        <v>4.8332259793961579E-3</v>
      </c>
      <c r="T4" s="9">
        <f t="shared" ref="T4:V4" si="4">_xlfn.VAR.S(K3:K99)</f>
        <v>5.6448998138894169E-3</v>
      </c>
      <c r="U4" s="9">
        <f t="shared" si="4"/>
        <v>2.5412297506466286E-2</v>
      </c>
      <c r="V4" s="9">
        <f t="shared" si="4"/>
        <v>1.0440372389674696E-3</v>
      </c>
    </row>
    <row r="5" spans="1:22" x14ac:dyDescent="0.2">
      <c r="A5" s="1">
        <v>43344</v>
      </c>
      <c r="B5">
        <v>228.41000399999999</v>
      </c>
      <c r="C5">
        <v>2026.5</v>
      </c>
      <c r="D5">
        <v>296.94000199999999</v>
      </c>
      <c r="E5">
        <v>1725.969971</v>
      </c>
      <c r="F5" s="15">
        <f>(B5-B6)/B6</f>
        <v>0.14703961364335813</v>
      </c>
      <c r="G5" s="15">
        <f>(C5-C6)/C6</f>
        <v>0.13593049327354259</v>
      </c>
      <c r="H5" s="15">
        <f>(D5-D6)/D6</f>
        <v>-3.5235680232077087E-3</v>
      </c>
      <c r="I5" s="15">
        <f t="shared" si="2"/>
        <v>3.1328758666167779E-2</v>
      </c>
      <c r="J5" s="15">
        <f t="shared" si="3"/>
        <v>0.13203961364335814</v>
      </c>
      <c r="K5" s="15">
        <f t="shared" si="0"/>
        <v>0.12093049327354259</v>
      </c>
      <c r="L5" s="15">
        <f t="shared" si="0"/>
        <v>-1.8523568023207707E-2</v>
      </c>
      <c r="M5" s="15">
        <f t="shared" si="0"/>
        <v>1.6328758666167779E-2</v>
      </c>
      <c r="N5" s="15"/>
      <c r="O5" s="15"/>
      <c r="R5" s="2" t="s">
        <v>5</v>
      </c>
      <c r="S5" s="10">
        <f>SQRT(S4)</f>
        <v>6.9521406626996254E-2</v>
      </c>
      <c r="T5" s="10">
        <f t="shared" ref="T5:V5" si="5">SQRT(T4)</f>
        <v>7.5132548298919133E-2</v>
      </c>
      <c r="U5" s="10">
        <f t="shared" si="5"/>
        <v>0.15941235054557815</v>
      </c>
      <c r="V5" s="10">
        <f t="shared" si="5"/>
        <v>3.2311565096223203E-2</v>
      </c>
    </row>
    <row r="6" spans="1:22" x14ac:dyDescent="0.2">
      <c r="A6" s="1">
        <v>43313</v>
      </c>
      <c r="B6">
        <v>199.13000500000001</v>
      </c>
      <c r="C6">
        <v>1784</v>
      </c>
      <c r="D6">
        <v>297.98998999999998</v>
      </c>
      <c r="E6">
        <v>1673.540039</v>
      </c>
      <c r="F6" s="15">
        <f>(B6-B7)/B7</f>
        <v>8.3287985077707058E-2</v>
      </c>
      <c r="G6" s="15">
        <f>(C6-C7)/C7</f>
        <v>6.0200898526085442E-2</v>
      </c>
      <c r="H6" s="15">
        <f>(D6-D7)/D7</f>
        <v>-0.17241096396012789</v>
      </c>
      <c r="I6" s="15">
        <f t="shared" si="2"/>
        <v>3.4128181860358854E-2</v>
      </c>
      <c r="J6" s="15">
        <f t="shared" si="3"/>
        <v>6.8287985077707059E-2</v>
      </c>
      <c r="K6" s="15">
        <f t="shared" si="0"/>
        <v>4.5200898526085442E-2</v>
      </c>
      <c r="L6" s="15">
        <f t="shared" si="0"/>
        <v>-0.18741096396012791</v>
      </c>
      <c r="M6" s="15">
        <f t="shared" si="0"/>
        <v>1.9128181860358855E-2</v>
      </c>
      <c r="N6" s="15"/>
      <c r="O6" s="15"/>
    </row>
    <row r="7" spans="1:22" x14ac:dyDescent="0.2">
      <c r="A7" s="1">
        <v>43282</v>
      </c>
      <c r="B7">
        <v>183.820007</v>
      </c>
      <c r="C7">
        <v>1682.6999510000001</v>
      </c>
      <c r="D7">
        <v>360.07000699999998</v>
      </c>
      <c r="E7">
        <v>1618.3100589999999</v>
      </c>
      <c r="F7" s="15">
        <f>(B7-B8)/B8</f>
        <v>-2.2182019730251044E-2</v>
      </c>
      <c r="G7" s="15">
        <f>(C7-C8)/C8</f>
        <v>2.7898035583316744E-2</v>
      </c>
      <c r="H7" s="15">
        <f>(D7-D8)/D8</f>
        <v>0.259602693255581</v>
      </c>
      <c r="I7" s="15">
        <f t="shared" si="2"/>
        <v>-6.4219999579805762E-3</v>
      </c>
      <c r="J7" s="15">
        <f t="shared" si="3"/>
        <v>-3.7182019730251044E-2</v>
      </c>
      <c r="K7" s="15">
        <f t="shared" si="0"/>
        <v>1.2898035583316744E-2</v>
      </c>
      <c r="L7" s="15">
        <f t="shared" si="0"/>
        <v>0.24460269325558098</v>
      </c>
      <c r="M7" s="15">
        <f t="shared" si="0"/>
        <v>-2.1421999957980574E-2</v>
      </c>
      <c r="N7" s="15"/>
      <c r="O7" s="15"/>
      <c r="R7" s="2" t="s">
        <v>22</v>
      </c>
      <c r="S7" s="10">
        <f>12*S3</f>
        <v>5.7369956151145693E-2</v>
      </c>
      <c r="T7" s="10">
        <f>12*T3</f>
        <v>0.15675662653013422</v>
      </c>
      <c r="U7" s="10">
        <f>12*U3</f>
        <v>0.27388427000536342</v>
      </c>
      <c r="V7" s="10">
        <f>12*V3</f>
        <v>-6.3890845045660283E-2</v>
      </c>
    </row>
    <row r="8" spans="1:22" x14ac:dyDescent="0.2">
      <c r="A8" s="1">
        <v>43252</v>
      </c>
      <c r="B8">
        <v>187.990005</v>
      </c>
      <c r="C8">
        <v>1637.030029</v>
      </c>
      <c r="D8">
        <v>285.85998499999999</v>
      </c>
      <c r="E8">
        <v>1628.7700199999999</v>
      </c>
      <c r="F8" s="15">
        <f>(B8-B9)/B9</f>
        <v>0.12967970964053346</v>
      </c>
      <c r="G8" s="15">
        <f>(C8-C9)/C9</f>
        <v>4.7216680549944191E-2</v>
      </c>
      <c r="H8" s="15">
        <f>(D8-D9)/D9</f>
        <v>-2.6063932197746942E-2</v>
      </c>
      <c r="I8" s="15">
        <f t="shared" si="2"/>
        <v>3.8233275013801866E-2</v>
      </c>
      <c r="J8" s="15">
        <f t="shared" si="3"/>
        <v>0.11467970964053346</v>
      </c>
      <c r="K8" s="15">
        <f t="shared" si="0"/>
        <v>3.2216680549944192E-2</v>
      </c>
      <c r="L8" s="15">
        <f t="shared" si="0"/>
        <v>-4.1063932197746941E-2</v>
      </c>
      <c r="M8" s="15">
        <f t="shared" si="0"/>
        <v>2.3233275013801867E-2</v>
      </c>
      <c r="N8" s="15"/>
      <c r="O8" s="15"/>
      <c r="R8" s="2" t="s">
        <v>16</v>
      </c>
      <c r="S8" s="10">
        <f>SQRT(12)*S5</f>
        <v>0.24082921698322632</v>
      </c>
      <c r="T8" s="10">
        <f>SQRT(12)*T5</f>
        <v>0.26026678191170111</v>
      </c>
      <c r="U8" s="10">
        <f>SQRT(12)*U5</f>
        <v>0.5522205809978431</v>
      </c>
      <c r="V8" s="10">
        <f>SQRT(12)*V5</f>
        <v>0.11193054483745549</v>
      </c>
    </row>
    <row r="9" spans="1:22" x14ac:dyDescent="0.2">
      <c r="A9" s="1">
        <v>43221</v>
      </c>
      <c r="B9">
        <v>166.41000399999999</v>
      </c>
      <c r="C9">
        <v>1563.219971</v>
      </c>
      <c r="D9">
        <v>293.51001000000002</v>
      </c>
      <c r="E9">
        <v>1568.790039</v>
      </c>
      <c r="F9" s="15">
        <f>(B9-B10)/B10</f>
        <v>-1.3801908388153699E-3</v>
      </c>
      <c r="G9" s="15">
        <f>(C9-C10)/C10</f>
        <v>0.10270733801268087</v>
      </c>
      <c r="H9" s="15">
        <f>(D9-D10)/D10</f>
        <v>0.14536017539373389</v>
      </c>
      <c r="I9" s="15">
        <f t="shared" si="2"/>
        <v>4.1798605598308914E-3</v>
      </c>
      <c r="J9" s="15">
        <f t="shared" si="3"/>
        <v>-1.6380190838815371E-2</v>
      </c>
      <c r="K9" s="15">
        <f t="shared" si="0"/>
        <v>8.7707338012680866E-2</v>
      </c>
      <c r="L9" s="15">
        <f t="shared" si="0"/>
        <v>0.1303601753937339</v>
      </c>
      <c r="M9" s="15">
        <f t="shared" si="0"/>
        <v>-1.0820139440169109E-2</v>
      </c>
      <c r="N9" s="15"/>
      <c r="O9" s="15"/>
      <c r="R9" s="2" t="s">
        <v>8</v>
      </c>
      <c r="S9" s="11">
        <f>S7/S8</f>
        <v>0.23821842245636457</v>
      </c>
      <c r="T9" s="11">
        <f t="shared" ref="T9:V9" si="6">T7/T8</f>
        <v>0.6022920995861698</v>
      </c>
      <c r="U9" s="11">
        <f t="shared" si="6"/>
        <v>0.49596896499305443</v>
      </c>
      <c r="V9" s="11">
        <f t="shared" si="6"/>
        <v>-0.57080795182800181</v>
      </c>
    </row>
    <row r="10" spans="1:22" x14ac:dyDescent="0.2">
      <c r="A10" s="1">
        <v>43191</v>
      </c>
      <c r="B10">
        <v>166.63999899999999</v>
      </c>
      <c r="C10">
        <v>1417.619995</v>
      </c>
      <c r="D10">
        <v>256.26001000000002</v>
      </c>
      <c r="E10">
        <v>1562.26001</v>
      </c>
      <c r="F10" s="15">
        <f>(B10-B11)/B11</f>
        <v>-6.6651699711896037E-2</v>
      </c>
      <c r="G10" s="15">
        <f>(C10-C11)/C11</f>
        <v>-6.3411722067839113E-2</v>
      </c>
      <c r="H10" s="15">
        <f>(D10-D11)/D11</f>
        <v>-0.25723891315501252</v>
      </c>
      <c r="I10" s="15">
        <f t="shared" si="2"/>
        <v>-2.373392755920321E-2</v>
      </c>
      <c r="J10" s="15">
        <f t="shared" si="3"/>
        <v>-8.1651699711896036E-2</v>
      </c>
      <c r="K10" s="15">
        <f t="shared" si="0"/>
        <v>-7.8411722067839112E-2</v>
      </c>
      <c r="L10" s="15">
        <f t="shared" si="0"/>
        <v>-0.27223891315501253</v>
      </c>
      <c r="M10" s="15">
        <f t="shared" si="0"/>
        <v>-3.8733927559203213E-2</v>
      </c>
      <c r="N10" s="15"/>
      <c r="O10" s="19" t="s">
        <v>21</v>
      </c>
      <c r="P10" s="4">
        <v>1.4999999999999999E-2</v>
      </c>
      <c r="Q10" s="4"/>
    </row>
    <row r="11" spans="1:22" x14ac:dyDescent="0.2">
      <c r="A11" s="1">
        <v>43160</v>
      </c>
      <c r="B11">
        <v>178.53999300000001</v>
      </c>
      <c r="C11">
        <v>1513.599976</v>
      </c>
      <c r="D11">
        <v>345.01001000000002</v>
      </c>
      <c r="E11">
        <v>1600.23999</v>
      </c>
      <c r="F11" s="15">
        <f>(B11-B12)/B12</f>
        <v>6.8014566824365325E-2</v>
      </c>
      <c r="G11" s="15">
        <f>(C11-C12)/C12</f>
        <v>4.747403183391001E-2</v>
      </c>
      <c r="H11" s="15">
        <f>(D11-D12)/D12</f>
        <v>-1.7065498575498512E-2</v>
      </c>
      <c r="I11" s="15">
        <f t="shared" si="2"/>
        <v>-3.8432858360299291E-2</v>
      </c>
      <c r="J11" s="15">
        <f t="shared" si="3"/>
        <v>5.3014566824365325E-2</v>
      </c>
      <c r="K11" s="15">
        <f t="shared" si="0"/>
        <v>3.2474031833910011E-2</v>
      </c>
      <c r="L11" s="15">
        <f t="shared" si="0"/>
        <v>-3.2065498575498508E-2</v>
      </c>
      <c r="M11" s="15">
        <f t="shared" si="0"/>
        <v>-5.343285836029929E-2</v>
      </c>
      <c r="N11" s="15"/>
      <c r="O11" s="15"/>
    </row>
    <row r="12" spans="1:22" x14ac:dyDescent="0.2">
      <c r="A12" s="1">
        <v>43132</v>
      </c>
      <c r="B12">
        <v>167.16999799999999</v>
      </c>
      <c r="C12">
        <v>1445</v>
      </c>
      <c r="D12">
        <v>351</v>
      </c>
      <c r="E12">
        <v>1664.1999510000001</v>
      </c>
      <c r="F12" s="15">
        <f>(B12-B13)/B13</f>
        <v>-1.7571732074007203E-2</v>
      </c>
      <c r="G12" s="15">
        <f>(C12-C13)/C13</f>
        <v>0.23293515358361774</v>
      </c>
      <c r="H12" s="15">
        <f>(D12-D13)/D13</f>
        <v>0.125</v>
      </c>
      <c r="I12" s="15">
        <f t="shared" si="2"/>
        <v>4.2836366087099273E-2</v>
      </c>
      <c r="J12" s="15">
        <f t="shared" si="3"/>
        <v>-3.2571732074007202E-2</v>
      </c>
      <c r="K12" s="15">
        <f t="shared" si="0"/>
        <v>0.21793515358361776</v>
      </c>
      <c r="L12" s="15">
        <f t="shared" si="0"/>
        <v>0.11</v>
      </c>
      <c r="M12" s="15">
        <f t="shared" si="0"/>
        <v>2.7836366087099274E-2</v>
      </c>
      <c r="N12" s="15"/>
      <c r="O12" s="15"/>
      <c r="R12" s="13" t="s">
        <v>9</v>
      </c>
      <c r="S12" s="3" t="s">
        <v>1</v>
      </c>
      <c r="T12" s="3" t="s">
        <v>2</v>
      </c>
      <c r="U12" s="3" t="s">
        <v>3</v>
      </c>
      <c r="V12" s="3" t="s">
        <v>18</v>
      </c>
    </row>
    <row r="13" spans="1:22" x14ac:dyDescent="0.2">
      <c r="A13" s="1">
        <v>43101</v>
      </c>
      <c r="B13">
        <v>170.16000399999999</v>
      </c>
      <c r="C13">
        <v>1172</v>
      </c>
      <c r="D13">
        <v>312</v>
      </c>
      <c r="E13">
        <v>1595.839966</v>
      </c>
      <c r="F13" s="15">
        <f>(B13-B14)/B14</f>
        <v>1.2356987567348429E-3</v>
      </c>
      <c r="G13" s="15">
        <f>(C13-C14)/C14</f>
        <v>-4.2702101367297923E-5</v>
      </c>
      <c r="H13" s="15">
        <f>(D13-D14)/D14</f>
        <v>2.1477206512066509E-2</v>
      </c>
      <c r="I13" s="15">
        <f t="shared" si="2"/>
        <v>1.7657712321024695E-2</v>
      </c>
      <c r="J13" s="15">
        <f t="shared" si="3"/>
        <v>-1.3764301243265156E-2</v>
      </c>
      <c r="K13" s="15">
        <f t="shared" si="0"/>
        <v>-1.5042702101367298E-2</v>
      </c>
      <c r="L13" s="15">
        <f t="shared" si="0"/>
        <v>6.47720651206651E-3</v>
      </c>
      <c r="M13" s="15">
        <f t="shared" si="0"/>
        <v>2.657712321024696E-3</v>
      </c>
      <c r="N13" s="15"/>
      <c r="O13" s="15"/>
      <c r="R13" s="2" t="s">
        <v>1</v>
      </c>
      <c r="S13" s="7">
        <v>1</v>
      </c>
      <c r="T13" s="12">
        <f>CORREL(J3:J99,K3:K99)</f>
        <v>0.30981825347611586</v>
      </c>
      <c r="U13" s="12">
        <f>CORREL(J3:J99,L3:L99)</f>
        <v>8.7248995414866332E-2</v>
      </c>
      <c r="V13" s="12">
        <f>CORREL(J3:J99,M3:M99)</f>
        <v>0.41059035833598473</v>
      </c>
    </row>
    <row r="14" spans="1:22" x14ac:dyDescent="0.2">
      <c r="A14" s="1">
        <v>43070</v>
      </c>
      <c r="B14">
        <v>169.949997</v>
      </c>
      <c r="C14">
        <v>1172.0500489999999</v>
      </c>
      <c r="D14">
        <v>305.44000199999999</v>
      </c>
      <c r="E14">
        <v>1568.150024</v>
      </c>
      <c r="F14" s="15">
        <f>(B14-B15)/B15</f>
        <v>4.7096015985640939E-4</v>
      </c>
      <c r="G14" s="15">
        <f>(C14-C15)/C15</f>
        <v>6.0294937174707276E-2</v>
      </c>
      <c r="H14" s="15">
        <f>(D14-D15)/D15</f>
        <v>-8.0692243792325077E-2</v>
      </c>
      <c r="I14" s="15">
        <f t="shared" si="2"/>
        <v>2.6699509047249558E-2</v>
      </c>
      <c r="J14" s="15">
        <f t="shared" si="3"/>
        <v>-1.4529039840143591E-2</v>
      </c>
      <c r="K14" s="15">
        <f t="shared" si="0"/>
        <v>4.5294937174707277E-2</v>
      </c>
      <c r="L14" s="15">
        <f t="shared" si="0"/>
        <v>-9.5692243792325077E-2</v>
      </c>
      <c r="M14" s="15">
        <f t="shared" si="0"/>
        <v>1.1699509047249559E-2</v>
      </c>
      <c r="N14" s="15"/>
      <c r="O14" s="15"/>
      <c r="R14" s="2" t="s">
        <v>2</v>
      </c>
      <c r="S14" s="5">
        <f>T13</f>
        <v>0.30981825347611586</v>
      </c>
      <c r="T14" s="7">
        <v>1</v>
      </c>
      <c r="U14" s="12">
        <f>CORREL(K3:K99,L3:L99)</f>
        <v>0.14732662858450402</v>
      </c>
      <c r="V14" s="12">
        <f>CORREL(K3:K99,M3:M99)</f>
        <v>0.41286145069991559</v>
      </c>
    </row>
    <row r="15" spans="1:22" x14ac:dyDescent="0.2">
      <c r="A15" s="1">
        <v>43040</v>
      </c>
      <c r="B15">
        <v>169.86999499999999</v>
      </c>
      <c r="C15">
        <v>1105.400024</v>
      </c>
      <c r="D15">
        <v>332.25</v>
      </c>
      <c r="E15">
        <v>1527.369995</v>
      </c>
      <c r="F15" s="15">
        <f>(B15-B16)/B16</f>
        <v>0.10119279467110047</v>
      </c>
      <c r="G15" s="15">
        <f>(C15-C16)/C16</f>
        <v>0.14668052282157679</v>
      </c>
      <c r="H15" s="15">
        <f>(D15-D16)/D16</f>
        <v>-2.9983619437754943E-2</v>
      </c>
      <c r="I15" s="15">
        <f t="shared" si="2"/>
        <v>2.1105726010041116E-2</v>
      </c>
      <c r="J15" s="15">
        <f t="shared" si="3"/>
        <v>8.619279467110047E-2</v>
      </c>
      <c r="K15" s="15">
        <f t="shared" si="0"/>
        <v>0.13168052282157677</v>
      </c>
      <c r="L15" s="15">
        <f t="shared" si="0"/>
        <v>-4.4983619437754946E-2</v>
      </c>
      <c r="M15" s="15">
        <f t="shared" si="0"/>
        <v>6.1057260100411161E-3</v>
      </c>
      <c r="N15" s="15"/>
      <c r="O15" s="15"/>
      <c r="R15" s="2" t="s">
        <v>3</v>
      </c>
      <c r="S15" s="5">
        <f>U13</f>
        <v>8.7248995414866332E-2</v>
      </c>
      <c r="T15" s="5">
        <f>U14</f>
        <v>0.14732662858450402</v>
      </c>
      <c r="U15" s="7">
        <v>1</v>
      </c>
      <c r="V15" s="12">
        <f>CORREL(L3:L99,M3:M99)</f>
        <v>0.19412401183805356</v>
      </c>
    </row>
    <row r="16" spans="1:22" x14ac:dyDescent="0.2">
      <c r="A16" s="1">
        <v>43009</v>
      </c>
      <c r="B16">
        <v>154.259995</v>
      </c>
      <c r="C16">
        <v>964</v>
      </c>
      <c r="D16">
        <v>342.51998900000001</v>
      </c>
      <c r="E16">
        <v>1495.8000489999999</v>
      </c>
      <c r="F16" s="15">
        <f>(B16-B17)/B17</f>
        <v>-6.3956358059046883E-2</v>
      </c>
      <c r="G16" s="15">
        <f>(C16-C17)/C17</f>
        <v>-2.0524295624576781E-2</v>
      </c>
      <c r="H16" s="15">
        <f>(D16-D17)/D17</f>
        <v>-3.8189391752631037E-2</v>
      </c>
      <c r="I16" s="15">
        <f t="shared" si="2"/>
        <v>2.2594461801401431E-2</v>
      </c>
      <c r="J16" s="15">
        <f t="shared" si="3"/>
        <v>-7.8956358059046883E-2</v>
      </c>
      <c r="K16" s="15">
        <f t="shared" si="0"/>
        <v>-3.5524295624576777E-2</v>
      </c>
      <c r="L16" s="15">
        <f t="shared" si="0"/>
        <v>-5.3189391752631036E-2</v>
      </c>
      <c r="M16" s="15">
        <f t="shared" si="0"/>
        <v>7.5944618014014316E-3</v>
      </c>
      <c r="N16" s="15"/>
      <c r="O16" s="15"/>
      <c r="R16" s="2" t="s">
        <v>18</v>
      </c>
      <c r="S16" s="5">
        <f>V13</f>
        <v>0.41059035833598473</v>
      </c>
      <c r="T16" s="5">
        <f>V14</f>
        <v>0.41286145069991559</v>
      </c>
      <c r="U16" s="5">
        <f>V15</f>
        <v>0.19412401183805356</v>
      </c>
      <c r="V16">
        <v>1</v>
      </c>
    </row>
    <row r="17" spans="1:24" x14ac:dyDescent="0.2">
      <c r="A17" s="1">
        <v>42979</v>
      </c>
      <c r="B17">
        <v>164.800003</v>
      </c>
      <c r="C17">
        <v>984.20001200000002</v>
      </c>
      <c r="D17">
        <v>356.11999500000002</v>
      </c>
      <c r="E17">
        <v>1462.75</v>
      </c>
      <c r="F17" s="15">
        <f>(B17-B18)/B18</f>
        <v>0.1052984330530476</v>
      </c>
      <c r="G17" s="15">
        <f>(C17-C18)/C18</f>
        <v>-1.1956483901725004E-2</v>
      </c>
      <c r="H17" s="15">
        <f>(D17-D18)/D18</f>
        <v>0.10253868421052637</v>
      </c>
      <c r="I17" s="15">
        <f t="shared" si="2"/>
        <v>-8.3333061754446789E-4</v>
      </c>
      <c r="J17" s="15">
        <f t="shared" si="3"/>
        <v>9.0298433053047605E-2</v>
      </c>
      <c r="K17" s="15">
        <f t="shared" si="0"/>
        <v>-2.6956483901725004E-2</v>
      </c>
      <c r="L17" s="15">
        <f t="shared" si="0"/>
        <v>8.7538684210526366E-2</v>
      </c>
      <c r="M17" s="15">
        <f t="shared" si="0"/>
        <v>-1.5833330617544467E-2</v>
      </c>
      <c r="N17" s="15"/>
      <c r="O17" s="15"/>
    </row>
    <row r="18" spans="1:24" x14ac:dyDescent="0.2">
      <c r="A18" s="1">
        <v>42948</v>
      </c>
      <c r="B18">
        <v>149.10000600000001</v>
      </c>
      <c r="C18">
        <v>996.10998500000005</v>
      </c>
      <c r="D18">
        <v>323</v>
      </c>
      <c r="E18">
        <v>1463.969971</v>
      </c>
      <c r="F18" s="15">
        <f>(B18-B19)/B19</f>
        <v>2.9127559734692141E-2</v>
      </c>
      <c r="G18" s="15">
        <f>(C18-C19)/C19</f>
        <v>2.3972293637260347E-2</v>
      </c>
      <c r="H18" s="15">
        <f>(D18-D19)/D19</f>
        <v>-0.12759288914198594</v>
      </c>
      <c r="I18" s="15">
        <f t="shared" si="2"/>
        <v>1.6187100691708284E-2</v>
      </c>
      <c r="J18" s="15">
        <f t="shared" si="3"/>
        <v>1.4127559734692142E-2</v>
      </c>
      <c r="K18" s="15">
        <f t="shared" si="0"/>
        <v>8.9722936372603479E-3</v>
      </c>
      <c r="L18" s="15">
        <f t="shared" si="0"/>
        <v>-0.14259288914198592</v>
      </c>
      <c r="M18" s="15">
        <f t="shared" si="0"/>
        <v>1.1871006917082844E-3</v>
      </c>
      <c r="N18" s="15"/>
      <c r="O18" s="15"/>
      <c r="R18" s="13" t="s">
        <v>17</v>
      </c>
      <c r="S18" s="3" t="s">
        <v>1</v>
      </c>
      <c r="T18" s="3" t="s">
        <v>2</v>
      </c>
      <c r="U18" s="3" t="s">
        <v>3</v>
      </c>
      <c r="V18" s="3" t="s">
        <v>18</v>
      </c>
    </row>
    <row r="19" spans="1:24" x14ac:dyDescent="0.2">
      <c r="A19" s="1">
        <v>42917</v>
      </c>
      <c r="B19">
        <v>144.88000500000001</v>
      </c>
      <c r="C19">
        <v>972.78997800000002</v>
      </c>
      <c r="D19">
        <v>370.23998999999998</v>
      </c>
      <c r="E19">
        <v>1440.650024</v>
      </c>
      <c r="F19" s="15">
        <f>(B19-B20)/B20</f>
        <v>-5.4122825019557563E-2</v>
      </c>
      <c r="G19" s="15">
        <f>(C19-C20)/C20</f>
        <v>-2.583647773602284E-2</v>
      </c>
      <c r="H19" s="15">
        <f>(D19-D20)/D20</f>
        <v>7.6279040697674355E-2</v>
      </c>
      <c r="I19" s="15">
        <f t="shared" si="2"/>
        <v>9.4523316787331179E-3</v>
      </c>
      <c r="J19" s="15">
        <f t="shared" si="3"/>
        <v>-6.9122825019557563E-2</v>
      </c>
      <c r="K19" s="15">
        <f t="shared" ref="K19:K82" si="7">G19-$P$10</f>
        <v>-4.0836477736022836E-2</v>
      </c>
      <c r="L19" s="15">
        <f t="shared" ref="L19:L82" si="8">H19-$P$10</f>
        <v>6.1279040697674356E-2</v>
      </c>
      <c r="M19" s="15">
        <f t="shared" ref="M19:M82" si="9">I19-$P$10</f>
        <v>-5.5476683212668815E-3</v>
      </c>
      <c r="N19" s="15"/>
      <c r="O19" s="15"/>
      <c r="R19" s="2" t="s">
        <v>1</v>
      </c>
      <c r="S19">
        <v>1</v>
      </c>
      <c r="T19" s="9">
        <f>_xlfn.COVARIANCE.S(J3:J99,K3:K99)</f>
        <v>1.6182800164422702E-3</v>
      </c>
      <c r="U19" s="9">
        <f>_xlfn.COVARIANCE.S(J3:J99,L3:L99)</f>
        <v>9.6694317272206197E-4</v>
      </c>
      <c r="V19" s="9">
        <f>_xlfn.COVARIANCE.S(J3:J99,M3:M99)</f>
        <v>9.2232778564710707E-4</v>
      </c>
    </row>
    <row r="20" spans="1:24" x14ac:dyDescent="0.2">
      <c r="A20" s="1">
        <v>42887</v>
      </c>
      <c r="B20">
        <v>153.16999799999999</v>
      </c>
      <c r="C20">
        <v>998.59002699999996</v>
      </c>
      <c r="D20">
        <v>344</v>
      </c>
      <c r="E20">
        <v>1427.160034</v>
      </c>
      <c r="F20" s="15">
        <f>(B20-B21)/B21</f>
        <v>5.5616758554785893E-2</v>
      </c>
      <c r="G20" s="15">
        <f>(C20-C21)/C21</f>
        <v>7.6298814308671858E-2</v>
      </c>
      <c r="H20" s="15">
        <f>(D20-D21)/D21</f>
        <v>9.2479657449192496E-2</v>
      </c>
      <c r="I20" s="15">
        <f t="shared" si="2"/>
        <v>7.6821001336028743E-3</v>
      </c>
      <c r="J20" s="15">
        <f t="shared" si="3"/>
        <v>4.0616758554785894E-2</v>
      </c>
      <c r="K20" s="15">
        <f t="shared" si="7"/>
        <v>6.1298814308671859E-2</v>
      </c>
      <c r="L20" s="15">
        <f t="shared" si="8"/>
        <v>7.7479657449192496E-2</v>
      </c>
      <c r="M20" s="15">
        <f t="shared" si="9"/>
        <v>-7.3178998663971252E-3</v>
      </c>
      <c r="N20" s="15"/>
      <c r="O20" s="15"/>
      <c r="R20" s="2" t="s">
        <v>2</v>
      </c>
      <c r="S20">
        <f>T19</f>
        <v>1.6182800164422702E-3</v>
      </c>
      <c r="T20">
        <v>1</v>
      </c>
      <c r="U20" s="9">
        <f>_xlfn.COVARIANCE.S(K3:K99,L3:L99)</f>
        <v>1.7645392995302774E-3</v>
      </c>
      <c r="V20" s="9">
        <f>_xlfn.COVARIANCE.S(K3:K99,M3:M99)</f>
        <v>1.0022831937703855E-3</v>
      </c>
    </row>
    <row r="21" spans="1:24" x14ac:dyDescent="0.2">
      <c r="A21" s="1">
        <v>42856</v>
      </c>
      <c r="B21">
        <v>145.10000600000001</v>
      </c>
      <c r="C21">
        <v>927.79998799999998</v>
      </c>
      <c r="D21">
        <v>314.88000499999998</v>
      </c>
      <c r="E21">
        <v>1416.280029</v>
      </c>
      <c r="F21" s="15">
        <f>(B21-B22)/B22</f>
        <v>9.6722491983457868E-3</v>
      </c>
      <c r="G21" s="15">
        <f>(C21-C22)/C22</f>
        <v>4.481980630630629E-2</v>
      </c>
      <c r="H21" s="15">
        <f>(D21-D22)/D22</f>
        <v>9.7525310509417401E-2</v>
      </c>
      <c r="I21" s="15">
        <f t="shared" si="2"/>
        <v>1.0156621497169694E-2</v>
      </c>
      <c r="J21" s="15">
        <f t="shared" si="3"/>
        <v>-5.3277508016542127E-3</v>
      </c>
      <c r="K21" s="15">
        <f t="shared" si="7"/>
        <v>2.981980630630629E-2</v>
      </c>
      <c r="L21" s="15">
        <f t="shared" si="8"/>
        <v>8.2525310509417402E-2</v>
      </c>
      <c r="M21" s="15">
        <f t="shared" si="9"/>
        <v>-4.8433785028303058E-3</v>
      </c>
      <c r="N21" s="15"/>
      <c r="O21" s="15"/>
      <c r="R21" s="2" t="s">
        <v>3</v>
      </c>
      <c r="S21">
        <f>U19</f>
        <v>9.6694317272206197E-4</v>
      </c>
      <c r="T21">
        <f>U20</f>
        <v>1.7645392995302774E-3</v>
      </c>
      <c r="U21">
        <v>1</v>
      </c>
      <c r="V21" s="9">
        <f>_xlfn.COVARIANCE.S(L3:L99,M3:M99)</f>
        <v>9.999061010396769E-4</v>
      </c>
    </row>
    <row r="22" spans="1:24" x14ac:dyDescent="0.2">
      <c r="A22" s="1">
        <v>42826</v>
      </c>
      <c r="B22">
        <v>143.71000699999999</v>
      </c>
      <c r="C22">
        <v>888</v>
      </c>
      <c r="D22">
        <v>286.89999399999999</v>
      </c>
      <c r="E22">
        <v>1402.040039</v>
      </c>
      <c r="F22" s="15">
        <f>(B22-B23)/B23</f>
        <v>4.2207615071488992E-2</v>
      </c>
      <c r="G22" s="15">
        <f>(C22-C23)/C23</f>
        <v>4.0970649424591533E-2</v>
      </c>
      <c r="H22" s="15">
        <f>(D22-D23)/D23</f>
        <v>0.12872768078170493</v>
      </c>
      <c r="I22" s="15">
        <f t="shared" si="2"/>
        <v>-3.6243557468586163E-3</v>
      </c>
      <c r="J22" s="15">
        <f t="shared" si="3"/>
        <v>2.7207615071488993E-2</v>
      </c>
      <c r="K22" s="15">
        <f t="shared" si="7"/>
        <v>2.5970649424591534E-2</v>
      </c>
      <c r="L22" s="15">
        <f t="shared" si="8"/>
        <v>0.11372768078170493</v>
      </c>
      <c r="M22" s="15">
        <f t="shared" si="9"/>
        <v>-1.8624355746858615E-2</v>
      </c>
      <c r="N22" s="15"/>
      <c r="O22" s="15"/>
      <c r="R22" s="2" t="s">
        <v>18</v>
      </c>
      <c r="S22">
        <f>V19</f>
        <v>9.2232778564710707E-4</v>
      </c>
      <c r="T22" s="5">
        <f>V20</f>
        <v>1.0022831937703855E-3</v>
      </c>
      <c r="U22" s="5">
        <f>V21</f>
        <v>9.999061010396769E-4</v>
      </c>
      <c r="V22">
        <v>1</v>
      </c>
    </row>
    <row r="23" spans="1:24" x14ac:dyDescent="0.2">
      <c r="A23" s="1">
        <v>42795</v>
      </c>
      <c r="B23">
        <v>137.88999899999999</v>
      </c>
      <c r="C23">
        <v>853.04998799999998</v>
      </c>
      <c r="D23">
        <v>254.179993</v>
      </c>
      <c r="E23">
        <v>1407.1400149999999</v>
      </c>
      <c r="F23" s="15">
        <f>(B23-B24)/B24</f>
        <v>8.5491616826667727E-2</v>
      </c>
      <c r="G23" s="15">
        <f>(C23-C24)/C24</f>
        <v>2.8750214502351979E-2</v>
      </c>
      <c r="H23" s="15">
        <f>(D23-D24)/D24</f>
        <v>4.4654810772714838E-3</v>
      </c>
      <c r="I23" s="15">
        <f t="shared" si="2"/>
        <v>3.6429761823694014E-2</v>
      </c>
      <c r="J23" s="15">
        <f t="shared" si="3"/>
        <v>7.0491616826667727E-2</v>
      </c>
      <c r="K23" s="15">
        <f t="shared" si="7"/>
        <v>1.375021450235198E-2</v>
      </c>
      <c r="L23" s="15">
        <f t="shared" si="8"/>
        <v>-1.0534518922728515E-2</v>
      </c>
      <c r="M23" s="15">
        <f t="shared" si="9"/>
        <v>2.1429761823694014E-2</v>
      </c>
      <c r="N23" s="15"/>
      <c r="O23" s="15"/>
    </row>
    <row r="24" spans="1:24" x14ac:dyDescent="0.2">
      <c r="A24" s="1">
        <v>42767</v>
      </c>
      <c r="B24">
        <v>127.029999</v>
      </c>
      <c r="C24">
        <v>829.21002199999998</v>
      </c>
      <c r="D24">
        <v>253.050003</v>
      </c>
      <c r="E24">
        <v>1357.6800539999999</v>
      </c>
      <c r="F24" s="15">
        <f>(B24-B25)/B25</f>
        <v>9.6977510440997131E-2</v>
      </c>
      <c r="G24" s="15">
        <f>(C24-C25)/C25</f>
        <v>9.406011267550915E-2</v>
      </c>
      <c r="H24" s="15">
        <f>(D24-D25)/D25</f>
        <v>0.17774365550710386</v>
      </c>
      <c r="I24" s="15">
        <f t="shared" si="2"/>
        <v>1.7415630547287279E-2</v>
      </c>
      <c r="J24" s="15">
        <f t="shared" si="3"/>
        <v>8.1977510440997131E-2</v>
      </c>
      <c r="K24" s="15">
        <f t="shared" si="7"/>
        <v>7.906011267550915E-2</v>
      </c>
      <c r="L24" s="15">
        <f t="shared" si="8"/>
        <v>0.16274365550710385</v>
      </c>
      <c r="M24" s="15">
        <f t="shared" si="9"/>
        <v>2.4156305472872799E-3</v>
      </c>
      <c r="N24" s="15"/>
      <c r="O24" s="15"/>
      <c r="S24" s="3" t="s">
        <v>13</v>
      </c>
      <c r="T24" s="3" t="s">
        <v>12</v>
      </c>
      <c r="U24" s="3" t="s">
        <v>14</v>
      </c>
      <c r="V24" s="3" t="s">
        <v>15</v>
      </c>
      <c r="W24" s="3" t="s">
        <v>5</v>
      </c>
      <c r="X24" s="3" t="s">
        <v>8</v>
      </c>
    </row>
    <row r="25" spans="1:24" x14ac:dyDescent="0.2">
      <c r="A25" s="1">
        <v>42736</v>
      </c>
      <c r="B25">
        <v>115.800003</v>
      </c>
      <c r="C25">
        <v>757.919983</v>
      </c>
      <c r="D25">
        <v>214.86000100000001</v>
      </c>
      <c r="E25">
        <v>1334.4399410000001</v>
      </c>
      <c r="F25" s="15">
        <f>(B25-B26)/B26</f>
        <v>4.9198150334380318E-2</v>
      </c>
      <c r="G25" s="15">
        <f>(C25-C26)/C26</f>
        <v>7.3231485463045101E-3</v>
      </c>
      <c r="H25" s="15">
        <f>(D25-D26)/D26</f>
        <v>0.14135458698539183</v>
      </c>
      <c r="I25" s="15">
        <f t="shared" si="2"/>
        <v>1.9683869194204257E-2</v>
      </c>
      <c r="J25" s="15">
        <f t="shared" si="3"/>
        <v>3.4198150334380319E-2</v>
      </c>
      <c r="K25" s="15">
        <f t="shared" si="7"/>
        <v>-7.6768514536954893E-3</v>
      </c>
      <c r="L25" s="15">
        <f t="shared" si="8"/>
        <v>0.12635458698539181</v>
      </c>
      <c r="M25" s="15">
        <f t="shared" si="9"/>
        <v>4.6838691942042571E-3</v>
      </c>
      <c r="N25" s="15"/>
      <c r="O25" s="15"/>
      <c r="R25" s="13" t="s">
        <v>10</v>
      </c>
      <c r="S25" s="9">
        <v>0.52040794725231376</v>
      </c>
      <c r="T25" s="9">
        <v>0.39967526146522442</v>
      </c>
      <c r="U25" s="9">
        <f>1-S25-T25</f>
        <v>7.9916791282461819E-2</v>
      </c>
      <c r="V25" s="18">
        <f>(S25*$S$7)+(T25*$T$7)+(U25*$U$7)</f>
        <v>0.11439547885097895</v>
      </c>
      <c r="W25" s="18">
        <f>SQRT((POWER(S25,2)*POWER($S$8,2)+POWER(T25,2)*POWER($T$8,2)+POWER(U25,2)*POWER($U$8,2)+2*(S25*T25*$S$8*$T$8*$T$13)+2*(T25*U25*$T$8*$U$8*$U$14)+2*(S25*$S$8*U25*$U$8*$U$13)))</f>
        <v>0.1971591380587783</v>
      </c>
      <c r="X25">
        <f>V25/W25</f>
        <v>0.58021900469495191</v>
      </c>
    </row>
    <row r="26" spans="1:24" x14ac:dyDescent="0.2">
      <c r="A26" s="1">
        <v>42705</v>
      </c>
      <c r="B26">
        <v>110.370003</v>
      </c>
      <c r="C26">
        <v>752.40997300000004</v>
      </c>
      <c r="D26">
        <v>188.25</v>
      </c>
      <c r="E26">
        <v>1308.6800539999999</v>
      </c>
      <c r="F26" s="15">
        <f>(B26-B27)/B27</f>
        <v>-2.7234232568607721E-2</v>
      </c>
      <c r="G26" s="15">
        <f>(C26-C27)/C27</f>
        <v>-5.8310421777221483E-2</v>
      </c>
      <c r="H26" s="15">
        <f>(D26-D27)/D27</f>
        <v>-4.9434424086250144E-2</v>
      </c>
      <c r="I26" s="15">
        <f t="shared" si="2"/>
        <v>4.2033966644762263E-2</v>
      </c>
      <c r="J26" s="15">
        <f t="shared" si="3"/>
        <v>-4.223423256860772E-2</v>
      </c>
      <c r="K26" s="15">
        <f t="shared" si="7"/>
        <v>-7.3310421777221482E-2</v>
      </c>
      <c r="L26" s="15">
        <f t="shared" si="8"/>
        <v>-6.4434424086250136E-2</v>
      </c>
      <c r="M26" s="15">
        <f t="shared" si="9"/>
        <v>2.7033966644762264E-2</v>
      </c>
      <c r="N26" s="15"/>
      <c r="O26" s="15"/>
      <c r="R26" s="13" t="s">
        <v>11</v>
      </c>
      <c r="S26" s="9">
        <v>5.3637262957606707E-2</v>
      </c>
      <c r="T26" s="9">
        <v>0.69121088368017503</v>
      </c>
      <c r="U26" s="9">
        <f>1-S26-T26</f>
        <v>0.25515185336221824</v>
      </c>
      <c r="V26" s="18">
        <f>(S26*$S$7)+(T26*$T$7)+(U26*$U$7)</f>
        <v>0.18131113286918929</v>
      </c>
      <c r="W26" s="18">
        <f>SQRT((POWER(S26,2)*POWER($S$8,2)+POWER(T26,2)*POWER($T$8,2)+POWER(U26,2)*POWER($U$8,2)+2*(S26*T26*$S$8*$T$8*$T$13)+2*(T26*U26*$T$8*$U$8*$U$14)+2*(S26*$S$8*U26*$U$8*$U$13)))</f>
        <v>0.24821317680587832</v>
      </c>
      <c r="X26">
        <f>V26/W26</f>
        <v>0.73046538142086015</v>
      </c>
    </row>
    <row r="27" spans="1:24" x14ac:dyDescent="0.2">
      <c r="A27" s="1">
        <v>42675</v>
      </c>
      <c r="B27">
        <v>113.459999</v>
      </c>
      <c r="C27">
        <v>799</v>
      </c>
      <c r="D27">
        <v>198.03999300000001</v>
      </c>
      <c r="E27">
        <v>1255.8900149999999</v>
      </c>
      <c r="F27" s="15">
        <f>(B27-B28)/B28</f>
        <v>6.6542454676093111E-3</v>
      </c>
      <c r="G27" s="15">
        <f>(C27-C28)/C28</f>
        <v>-4.4258373205741629E-2</v>
      </c>
      <c r="H27" s="15">
        <f>(D27-D28)/D28</f>
        <v>-6.7169146483714345E-2</v>
      </c>
      <c r="I27" s="15">
        <f t="shared" si="2"/>
        <v>-2.1572431752743957E-2</v>
      </c>
      <c r="J27" s="15">
        <f t="shared" si="3"/>
        <v>-8.3457545323906875E-3</v>
      </c>
      <c r="K27" s="15">
        <f t="shared" si="7"/>
        <v>-5.9258373205741628E-2</v>
      </c>
      <c r="L27" s="15">
        <f t="shared" si="8"/>
        <v>-8.2169146483714345E-2</v>
      </c>
      <c r="M27" s="15">
        <f t="shared" si="9"/>
        <v>-3.6572431752743953E-2</v>
      </c>
      <c r="N27" s="15"/>
      <c r="O27" s="15"/>
      <c r="R27" s="2"/>
    </row>
    <row r="28" spans="1:24" x14ac:dyDescent="0.2">
      <c r="A28" s="1">
        <v>42644</v>
      </c>
      <c r="B28">
        <v>112.709999</v>
      </c>
      <c r="C28">
        <v>836</v>
      </c>
      <c r="D28">
        <v>212.300003</v>
      </c>
      <c r="E28">
        <v>1283.579956</v>
      </c>
      <c r="F28" s="15">
        <f>(B28-B29)/B29</f>
        <v>6.1899378762948667E-2</v>
      </c>
      <c r="G28" s="15">
        <f>(C28-C29)/C29</f>
        <v>8.4446716789828472E-2</v>
      </c>
      <c r="H28" s="15">
        <f>(D28-D29)/D29</f>
        <v>1.5740912294648877E-2</v>
      </c>
      <c r="I28" s="15">
        <f t="shared" si="2"/>
        <v>-7.4741383752222653E-4</v>
      </c>
      <c r="J28" s="15">
        <f t="shared" si="3"/>
        <v>4.6899378762948668E-2</v>
      </c>
      <c r="K28" s="15">
        <f t="shared" si="7"/>
        <v>6.9446716789828472E-2</v>
      </c>
      <c r="L28" s="15">
        <f t="shared" si="8"/>
        <v>7.4091229464887803E-4</v>
      </c>
      <c r="M28" s="15">
        <f t="shared" si="9"/>
        <v>-1.5747413837522227E-2</v>
      </c>
      <c r="N28" s="15"/>
      <c r="O28" s="15"/>
    </row>
    <row r="29" spans="1:24" x14ac:dyDescent="0.2">
      <c r="A29" s="1">
        <v>42614</v>
      </c>
      <c r="B29">
        <v>106.139999</v>
      </c>
      <c r="C29">
        <v>770.90002400000003</v>
      </c>
      <c r="D29">
        <v>209.009995</v>
      </c>
      <c r="E29">
        <v>1284.540039</v>
      </c>
      <c r="F29" s="15">
        <f>(B29-B30)/B30</f>
        <v>1.6569245606005364E-2</v>
      </c>
      <c r="G29" s="15">
        <f>(C29-C30)/C30</f>
        <v>1.4515679093237539E-2</v>
      </c>
      <c r="H29" s="15">
        <f>(D29-D30)/D30</f>
        <v>-0.11248409766454351</v>
      </c>
      <c r="I29" s="15">
        <f t="shared" si="2"/>
        <v>4.6757443428515057E-5</v>
      </c>
      <c r="J29" s="15">
        <f t="shared" si="3"/>
        <v>1.5692456060053643E-3</v>
      </c>
      <c r="K29" s="15">
        <f t="shared" si="7"/>
        <v>-4.8432090676246015E-4</v>
      </c>
      <c r="L29" s="15">
        <f t="shared" si="8"/>
        <v>-0.12748409766454349</v>
      </c>
      <c r="M29" s="15">
        <f t="shared" si="9"/>
        <v>-1.4953242556571484E-2</v>
      </c>
      <c r="N29" s="15"/>
      <c r="O29" s="15"/>
    </row>
    <row r="30" spans="1:24" x14ac:dyDescent="0.2">
      <c r="A30" s="1">
        <v>42583</v>
      </c>
      <c r="B30">
        <v>104.410004</v>
      </c>
      <c r="C30">
        <v>759.86999500000002</v>
      </c>
      <c r="D30">
        <v>235.5</v>
      </c>
      <c r="E30">
        <v>1284.4799800000001</v>
      </c>
      <c r="F30" s="15">
        <f>(B30-B31)/B31</f>
        <v>9.3412987609445761E-2</v>
      </c>
      <c r="G30" s="15">
        <f>(C30-C31)/C31</f>
        <v>5.9317999755721273E-2</v>
      </c>
      <c r="H30" s="15">
        <f>(D30-D31)/D31</f>
        <v>0.1424274820142985</v>
      </c>
      <c r="I30" s="15">
        <f t="shared" si="2"/>
        <v>3.8702257114967685E-2</v>
      </c>
      <c r="J30" s="15">
        <f t="shared" si="3"/>
        <v>7.8412987609445761E-2</v>
      </c>
      <c r="K30" s="15">
        <f t="shared" si="7"/>
        <v>4.4317999755721274E-2</v>
      </c>
      <c r="L30" s="15">
        <f t="shared" si="8"/>
        <v>0.12742748201429849</v>
      </c>
      <c r="M30" s="15">
        <f t="shared" si="9"/>
        <v>2.3702257114967686E-2</v>
      </c>
      <c r="N30" s="15"/>
      <c r="O30" s="15"/>
    </row>
    <row r="31" spans="1:24" x14ac:dyDescent="0.2">
      <c r="A31" s="1">
        <v>42552</v>
      </c>
      <c r="B31">
        <v>95.489998</v>
      </c>
      <c r="C31">
        <v>717.32000700000003</v>
      </c>
      <c r="D31">
        <v>206.13999899999999</v>
      </c>
      <c r="E31">
        <v>1236.619995</v>
      </c>
      <c r="F31" s="15">
        <f>(B31-B32)/B32</f>
        <v>-3.5649354745991395E-2</v>
      </c>
      <c r="G31" s="15">
        <f>(C31-C32)/C32</f>
        <v>-4.9660381201485403E-3</v>
      </c>
      <c r="H31" s="15">
        <f>(D31-D32)/D32</f>
        <v>-6.9261320557365419E-2</v>
      </c>
      <c r="I31" s="15">
        <f t="shared" si="2"/>
        <v>5.5823628349124192E-4</v>
      </c>
      <c r="J31" s="15">
        <f t="shared" si="3"/>
        <v>-5.0649354745991394E-2</v>
      </c>
      <c r="K31" s="15">
        <f t="shared" si="7"/>
        <v>-1.9966038120148539E-2</v>
      </c>
      <c r="L31" s="15">
        <f t="shared" si="8"/>
        <v>-8.4261320557365418E-2</v>
      </c>
      <c r="M31" s="15">
        <f t="shared" si="9"/>
        <v>-1.4441763716508758E-2</v>
      </c>
      <c r="N31" s="15"/>
      <c r="O31" s="15"/>
    </row>
    <row r="32" spans="1:24" x14ac:dyDescent="0.2">
      <c r="A32" s="1">
        <v>42522</v>
      </c>
      <c r="B32">
        <v>99.019997000000004</v>
      </c>
      <c r="C32">
        <v>720.90002400000003</v>
      </c>
      <c r="D32">
        <v>221.479996</v>
      </c>
      <c r="E32">
        <v>1235.9300539999999</v>
      </c>
      <c r="F32" s="15">
        <f>(B32-B33)/B33</f>
        <v>5.3740512357768382E-2</v>
      </c>
      <c r="G32" s="15">
        <f>(C32-C33)/C33</f>
        <v>8.5823657155985958E-2</v>
      </c>
      <c r="H32" s="15">
        <f>(D32-D33)/D33</f>
        <v>-8.2898567287784677E-2</v>
      </c>
      <c r="I32" s="15">
        <f t="shared" si="2"/>
        <v>1.5004204367275745E-2</v>
      </c>
      <c r="J32" s="15">
        <f t="shared" si="3"/>
        <v>3.8740512357768382E-2</v>
      </c>
      <c r="K32" s="15">
        <f t="shared" si="7"/>
        <v>7.0823657155985958E-2</v>
      </c>
      <c r="L32" s="15">
        <f t="shared" si="8"/>
        <v>-9.7898567287784677E-2</v>
      </c>
      <c r="M32" s="15">
        <f t="shared" si="9"/>
        <v>4.2043672757452466E-6</v>
      </c>
      <c r="N32" s="15"/>
      <c r="O32" s="15"/>
    </row>
    <row r="33" spans="1:15" x14ac:dyDescent="0.2">
      <c r="A33" s="1">
        <v>42491</v>
      </c>
      <c r="B33">
        <v>93.970000999999996</v>
      </c>
      <c r="C33">
        <v>663.919983</v>
      </c>
      <c r="D33">
        <v>241.5</v>
      </c>
      <c r="E33">
        <v>1217.660034</v>
      </c>
      <c r="F33" s="15">
        <f>(B33-B34)/B34</f>
        <v>-0.13614633329790715</v>
      </c>
      <c r="G33" s="15">
        <f>(C33-C34)/C34</f>
        <v>0.12435434002869374</v>
      </c>
      <c r="H33" s="15">
        <f>(D33-D34)/D34</f>
        <v>-1.3601282411458736E-2</v>
      </c>
      <c r="I33" s="15">
        <f t="shared" si="2"/>
        <v>5.8733507184386162E-3</v>
      </c>
      <c r="J33" s="15">
        <f t="shared" si="3"/>
        <v>-0.15114633329790716</v>
      </c>
      <c r="K33" s="15">
        <f t="shared" si="7"/>
        <v>0.10935434002869374</v>
      </c>
      <c r="L33" s="15">
        <f t="shared" si="8"/>
        <v>-2.8601282411458734E-2</v>
      </c>
      <c r="M33" s="15">
        <f t="shared" si="9"/>
        <v>-9.1266492815613824E-3</v>
      </c>
      <c r="N33" s="15"/>
      <c r="O33" s="15"/>
    </row>
    <row r="34" spans="1:15" x14ac:dyDescent="0.2">
      <c r="A34" s="1">
        <v>42461</v>
      </c>
      <c r="B34">
        <v>108.779999</v>
      </c>
      <c r="C34">
        <v>590.48999000000003</v>
      </c>
      <c r="D34">
        <v>244.83000200000001</v>
      </c>
      <c r="E34">
        <v>1210.5500489999999</v>
      </c>
      <c r="F34" s="15">
        <f>(B34-B35)/B35</f>
        <v>0.11397846156726144</v>
      </c>
      <c r="G34" s="15">
        <f>(C34-C35)/C35</f>
        <v>6.1478749128210997E-2</v>
      </c>
      <c r="H34" s="15">
        <f>(D34-D35)/D35</f>
        <v>0.26038611068211071</v>
      </c>
      <c r="I34" s="15">
        <f t="shared" si="2"/>
        <v>6.673314411412351E-2</v>
      </c>
      <c r="J34" s="15">
        <f t="shared" si="3"/>
        <v>9.8978461567261436E-2</v>
      </c>
      <c r="K34" s="15">
        <f t="shared" si="7"/>
        <v>4.6478749128210997E-2</v>
      </c>
      <c r="L34" s="15">
        <f t="shared" si="8"/>
        <v>0.24538611068211069</v>
      </c>
      <c r="M34" s="15">
        <f t="shared" si="9"/>
        <v>5.1733144114123511E-2</v>
      </c>
      <c r="N34" s="15"/>
      <c r="O34" s="15"/>
    </row>
    <row r="35" spans="1:15" x14ac:dyDescent="0.2">
      <c r="A35" s="1">
        <v>42430</v>
      </c>
      <c r="B35">
        <v>97.650002000000001</v>
      </c>
      <c r="C35">
        <v>556.28997800000002</v>
      </c>
      <c r="D35">
        <v>194.25</v>
      </c>
      <c r="E35">
        <v>1134.8199460000001</v>
      </c>
      <c r="F35" s="15">
        <f>(B35-B36)/B36</f>
        <v>1.2231792140232322E-2</v>
      </c>
      <c r="G35" s="15">
        <f>(C35-C36)/C36</f>
        <v>-3.7810334848312678E-2</v>
      </c>
      <c r="H35" s="15">
        <f>(D35-D36)/D36</f>
        <v>2.908457907089898E-2</v>
      </c>
      <c r="I35" s="15">
        <f t="shared" si="2"/>
        <v>-1.9390769703050639E-4</v>
      </c>
      <c r="J35" s="15">
        <f t="shared" si="3"/>
        <v>-2.7682078597676772E-3</v>
      </c>
      <c r="K35" s="15">
        <f t="shared" si="7"/>
        <v>-5.2810334848312677E-2</v>
      </c>
      <c r="L35" s="15">
        <f t="shared" si="8"/>
        <v>1.4084579070898981E-2</v>
      </c>
      <c r="M35" s="15">
        <f t="shared" si="9"/>
        <v>-1.5193907697030506E-2</v>
      </c>
      <c r="N35" s="15"/>
      <c r="O35" s="15"/>
    </row>
    <row r="36" spans="1:15" x14ac:dyDescent="0.2">
      <c r="A36" s="1">
        <v>42401</v>
      </c>
      <c r="B36">
        <v>96.470000999999996</v>
      </c>
      <c r="C36">
        <v>578.15002400000003</v>
      </c>
      <c r="D36">
        <v>188.759995</v>
      </c>
      <c r="E36">
        <v>1135.040039</v>
      </c>
      <c r="F36" s="15">
        <f>(B36-B37)/B37</f>
        <v>-5.9838221812316336E-2</v>
      </c>
      <c r="G36" s="15">
        <f>(C36-C37)/C37</f>
        <v>-0.11906315290403534</v>
      </c>
      <c r="H36" s="15">
        <f>(D36-D37)/D37</f>
        <v>-0.18186548984975079</v>
      </c>
      <c r="I36" s="15">
        <f t="shared" si="2"/>
        <v>-5.5934922371921943E-2</v>
      </c>
      <c r="J36" s="15">
        <f t="shared" si="3"/>
        <v>-7.4838221812316336E-2</v>
      </c>
      <c r="K36" s="15">
        <f t="shared" si="7"/>
        <v>-0.13406315290403534</v>
      </c>
      <c r="L36" s="15">
        <f t="shared" si="8"/>
        <v>-0.19686548984975077</v>
      </c>
      <c r="M36" s="15">
        <f t="shared" si="9"/>
        <v>-7.0934922371921949E-2</v>
      </c>
      <c r="N36" s="15"/>
      <c r="O36" s="15"/>
    </row>
    <row r="37" spans="1:15" x14ac:dyDescent="0.2">
      <c r="A37" s="1">
        <v>42370</v>
      </c>
      <c r="B37">
        <v>102.610001</v>
      </c>
      <c r="C37">
        <v>656.28997800000002</v>
      </c>
      <c r="D37">
        <v>230.720001</v>
      </c>
      <c r="E37">
        <v>1202.290039</v>
      </c>
      <c r="F37" s="15">
        <f>(B37-B38)/B38</f>
        <v>-0.13591578105263161</v>
      </c>
      <c r="G37" s="15">
        <f>(C37-C38)/C38</f>
        <v>-2.5914689424860825E-2</v>
      </c>
      <c r="H37" s="15">
        <f>(D37-D38)/D38</f>
        <v>-1.471466298549916E-3</v>
      </c>
      <c r="I37" s="15">
        <f t="shared" si="2"/>
        <v>-2.5933734691118017E-2</v>
      </c>
      <c r="J37" s="15">
        <f t="shared" si="3"/>
        <v>-0.15091578105263159</v>
      </c>
      <c r="K37" s="15">
        <f t="shared" si="7"/>
        <v>-4.0914689424860824E-2</v>
      </c>
      <c r="L37" s="15">
        <f t="shared" si="8"/>
        <v>-1.6471466298549915E-2</v>
      </c>
      <c r="M37" s="15">
        <f t="shared" si="9"/>
        <v>-4.0933734691118016E-2</v>
      </c>
      <c r="N37" s="15"/>
      <c r="O37" s="15"/>
    </row>
    <row r="38" spans="1:15" x14ac:dyDescent="0.2">
      <c r="A38" s="1">
        <v>42339</v>
      </c>
      <c r="B38">
        <v>118.75</v>
      </c>
      <c r="C38">
        <v>673.75</v>
      </c>
      <c r="D38">
        <v>231.05999800000001</v>
      </c>
      <c r="E38">
        <v>1234.3000489999999</v>
      </c>
      <c r="F38" s="15">
        <f>(B38-B39)/B39</f>
        <v>-1.6970223088487869E-2</v>
      </c>
      <c r="G38" s="15">
        <f>(C38-C39)/C39</f>
        <v>7.4338645302101311E-2</v>
      </c>
      <c r="H38" s="15">
        <f>(D38-D39)/D39</f>
        <v>0.10597357941770617</v>
      </c>
      <c r="I38" s="15">
        <f t="shared" si="2"/>
        <v>3.7979261900005128E-3</v>
      </c>
      <c r="J38" s="15">
        <f t="shared" si="3"/>
        <v>-3.1970223088487869E-2</v>
      </c>
      <c r="K38" s="15">
        <f t="shared" si="7"/>
        <v>5.9338645302101312E-2</v>
      </c>
      <c r="L38" s="15">
        <f t="shared" si="8"/>
        <v>9.0973579417706174E-2</v>
      </c>
      <c r="M38" s="15">
        <f t="shared" si="9"/>
        <v>-1.1202073809999488E-2</v>
      </c>
      <c r="N38" s="15"/>
      <c r="O38" s="15"/>
    </row>
    <row r="39" spans="1:15" x14ac:dyDescent="0.2">
      <c r="A39" s="1">
        <v>42309</v>
      </c>
      <c r="B39">
        <v>120.800003</v>
      </c>
      <c r="C39">
        <v>627.13000499999998</v>
      </c>
      <c r="D39">
        <v>208.91999799999999</v>
      </c>
      <c r="E39">
        <v>1229.630005</v>
      </c>
      <c r="F39" s="15">
        <f>(B39-B40)/B40</f>
        <v>0.10754564041441286</v>
      </c>
      <c r="G39" s="15">
        <f>(C39-C40)/C40</f>
        <v>0.2272602837573385</v>
      </c>
      <c r="H39" s="15">
        <f>(D39-D40)/D40</f>
        <v>-0.15591288343729315</v>
      </c>
      <c r="I39" s="15">
        <f t="shared" si="2"/>
        <v>7.7630210942657818E-2</v>
      </c>
      <c r="J39" s="15">
        <f t="shared" si="3"/>
        <v>9.2545640414412864E-2</v>
      </c>
      <c r="K39" s="15">
        <f t="shared" si="7"/>
        <v>0.21226028375733852</v>
      </c>
      <c r="L39" s="15">
        <f t="shared" si="8"/>
        <v>-0.17091288343729316</v>
      </c>
      <c r="M39" s="15">
        <f t="shared" si="9"/>
        <v>6.2630210942657819E-2</v>
      </c>
      <c r="N39" s="15"/>
      <c r="O39" s="15"/>
    </row>
    <row r="40" spans="1:15" x14ac:dyDescent="0.2">
      <c r="A40" s="1">
        <v>42278</v>
      </c>
      <c r="B40">
        <v>109.07</v>
      </c>
      <c r="C40">
        <v>511</v>
      </c>
      <c r="D40">
        <v>247.509995</v>
      </c>
      <c r="E40">
        <v>1141.0500489999999</v>
      </c>
      <c r="F40" s="15">
        <f>(B40-B41)/B41</f>
        <v>-9.8048295995492359E-3</v>
      </c>
      <c r="G40" s="15">
        <f>(C40-C41)/C41</f>
        <v>2.3760837928411719E-2</v>
      </c>
      <c r="H40" s="15">
        <f>(D40-D41)/D41</f>
        <v>2.9832733291715582E-2</v>
      </c>
      <c r="I40" s="15">
        <f t="shared" si="2"/>
        <v>-2.5942338942325803E-2</v>
      </c>
      <c r="J40" s="15">
        <f t="shared" si="3"/>
        <v>-2.4804829599549237E-2</v>
      </c>
      <c r="K40" s="15">
        <f t="shared" si="7"/>
        <v>8.7608379284117195E-3</v>
      </c>
      <c r="L40" s="15">
        <f t="shared" si="8"/>
        <v>1.4832733291715583E-2</v>
      </c>
      <c r="M40" s="15">
        <f t="shared" si="9"/>
        <v>-4.0942338942325802E-2</v>
      </c>
      <c r="N40" s="15"/>
      <c r="O40" s="15"/>
    </row>
    <row r="41" spans="1:15" x14ac:dyDescent="0.2">
      <c r="A41" s="1">
        <v>42248</v>
      </c>
      <c r="B41">
        <v>110.150002</v>
      </c>
      <c r="C41">
        <v>499.14001500000001</v>
      </c>
      <c r="D41">
        <v>240.33999600000001</v>
      </c>
      <c r="E41">
        <v>1171.4399410000001</v>
      </c>
      <c r="F41" s="15">
        <f>(B41-B42)/B42</f>
        <v>-9.3415621399176946E-2</v>
      </c>
      <c r="G41" s="15">
        <f>(C41-C42)/C42</f>
        <v>-7.1281042226490843E-2</v>
      </c>
      <c r="H41" s="15">
        <f>(D41-D42)/D42</f>
        <v>-9.7450193859882989E-2</v>
      </c>
      <c r="I41" s="15">
        <f t="shared" si="2"/>
        <v>-6.7451141192792108E-2</v>
      </c>
      <c r="J41" s="15">
        <f t="shared" si="3"/>
        <v>-0.10841562139917695</v>
      </c>
      <c r="K41" s="15">
        <f t="shared" si="7"/>
        <v>-8.6281042226490842E-2</v>
      </c>
      <c r="L41" s="15">
        <f t="shared" si="8"/>
        <v>-0.11245019385988299</v>
      </c>
      <c r="M41" s="15">
        <f t="shared" si="9"/>
        <v>-8.2451141192792107E-2</v>
      </c>
      <c r="N41" s="15"/>
      <c r="O41" s="15"/>
    </row>
    <row r="42" spans="1:15" x14ac:dyDescent="0.2">
      <c r="A42" s="1">
        <v>42217</v>
      </c>
      <c r="B42">
        <v>121.5</v>
      </c>
      <c r="C42">
        <v>537.45001200000002</v>
      </c>
      <c r="D42">
        <v>266.290009</v>
      </c>
      <c r="E42">
        <v>1256.170044</v>
      </c>
      <c r="F42" s="15">
        <f>(B42-B43)/B43</f>
        <v>-4.2553206579145686E-2</v>
      </c>
      <c r="G42" s="15">
        <f>(C42-C43)/C43</f>
        <v>0.22328440801250382</v>
      </c>
      <c r="H42" s="15">
        <f>(D42-D43)/D43</f>
        <v>-1.7778673847073531E-2</v>
      </c>
      <c r="I42" s="15">
        <f t="shared" si="2"/>
        <v>1.087184719099123E-2</v>
      </c>
      <c r="J42" s="15">
        <f t="shared" si="3"/>
        <v>-5.7553206579145685E-2</v>
      </c>
      <c r="K42" s="15">
        <f t="shared" si="7"/>
        <v>0.20828440801250381</v>
      </c>
      <c r="L42" s="15">
        <f t="shared" si="8"/>
        <v>-3.2778673847073531E-2</v>
      </c>
      <c r="M42" s="15">
        <f t="shared" si="9"/>
        <v>-4.1281528090087692E-3</v>
      </c>
      <c r="N42" s="15"/>
      <c r="O42" s="15"/>
    </row>
    <row r="43" spans="1:15" x14ac:dyDescent="0.2">
      <c r="A43" s="1">
        <v>42186</v>
      </c>
      <c r="B43">
        <v>126.900002</v>
      </c>
      <c r="C43">
        <v>439.35000600000001</v>
      </c>
      <c r="D43">
        <v>271.10998499999999</v>
      </c>
      <c r="E43">
        <v>1242.660034</v>
      </c>
      <c r="F43" s="15">
        <f>(B43-B44)/B44</f>
        <v>-2.5944097527971294E-2</v>
      </c>
      <c r="G43" s="15">
        <f>(C43-C44)/C44</f>
        <v>2.079463783635651E-2</v>
      </c>
      <c r="H43" s="15">
        <f>(D43-D44)/D44</f>
        <v>7.8357983718102195E-2</v>
      </c>
      <c r="I43" s="15">
        <f t="shared" si="2"/>
        <v>-1.5855180365429239E-2</v>
      </c>
      <c r="J43" s="15">
        <f t="shared" si="3"/>
        <v>-4.094409752797129E-2</v>
      </c>
      <c r="K43" s="15">
        <f t="shared" si="7"/>
        <v>5.7946378363565101E-3</v>
      </c>
      <c r="L43" s="15">
        <f t="shared" si="8"/>
        <v>6.3357983718102195E-2</v>
      </c>
      <c r="M43" s="15">
        <f t="shared" si="9"/>
        <v>-3.0855180365429238E-2</v>
      </c>
      <c r="N43" s="15"/>
      <c r="O43" s="15"/>
    </row>
    <row r="44" spans="1:15" x14ac:dyDescent="0.2">
      <c r="A44" s="1">
        <v>42156</v>
      </c>
      <c r="B44">
        <v>130.279999</v>
      </c>
      <c r="C44">
        <v>430.39999399999999</v>
      </c>
      <c r="D44">
        <v>251.41000399999999</v>
      </c>
      <c r="E44">
        <v>1262.6800539999999</v>
      </c>
      <c r="F44" s="15">
        <f>(B44-B45)/B45</f>
        <v>3.3148303459925546E-2</v>
      </c>
      <c r="G44" s="15">
        <f>(C44-C45)/C45</f>
        <v>1.5525427991416218E-2</v>
      </c>
      <c r="H44" s="15">
        <f>(D44-D45)/D45</f>
        <v>9.3372191933789733E-2</v>
      </c>
      <c r="I44" s="15">
        <f t="shared" si="2"/>
        <v>1.1924991517611316E-2</v>
      </c>
      <c r="J44" s="15">
        <f t="shared" si="3"/>
        <v>1.8148303459925547E-2</v>
      </c>
      <c r="K44" s="15">
        <f t="shared" si="7"/>
        <v>5.254279914162184E-4</v>
      </c>
      <c r="L44" s="15">
        <f t="shared" si="8"/>
        <v>7.8372191933789734E-2</v>
      </c>
      <c r="M44" s="15">
        <f t="shared" si="9"/>
        <v>-3.0750084823886834E-3</v>
      </c>
      <c r="N44" s="15"/>
      <c r="O44" s="15"/>
    </row>
    <row r="45" spans="1:15" x14ac:dyDescent="0.2">
      <c r="A45" s="1">
        <v>42125</v>
      </c>
      <c r="B45">
        <v>126.099998</v>
      </c>
      <c r="C45">
        <v>423.82000699999998</v>
      </c>
      <c r="D45">
        <v>229.94000199999999</v>
      </c>
      <c r="E45">
        <v>1247.8000489999999</v>
      </c>
      <c r="F45" s="15">
        <f>(B45-B46)/B46</f>
        <v>1.0254750841211394E-2</v>
      </c>
      <c r="G45" s="15">
        <f>(C45-C46)/C46</f>
        <v>0.13899489429193926</v>
      </c>
      <c r="H45" s="15">
        <f>(D45-D46)/D46</f>
        <v>0.21854798969604647</v>
      </c>
      <c r="I45" s="15">
        <f t="shared" si="2"/>
        <v>6.9562086414925606E-3</v>
      </c>
      <c r="J45" s="15">
        <f t="shared" si="3"/>
        <v>-4.7452491587886055E-3</v>
      </c>
      <c r="K45" s="15">
        <f t="shared" si="7"/>
        <v>0.12399489429193926</v>
      </c>
      <c r="L45" s="15">
        <f t="shared" si="8"/>
        <v>0.20354798969604648</v>
      </c>
      <c r="M45" s="15">
        <f t="shared" si="9"/>
        <v>-8.0437913585074388E-3</v>
      </c>
      <c r="N45" s="15"/>
      <c r="O45" s="15"/>
    </row>
    <row r="46" spans="1:15" x14ac:dyDescent="0.2">
      <c r="A46" s="1">
        <v>42095</v>
      </c>
      <c r="B46">
        <v>124.82</v>
      </c>
      <c r="C46">
        <v>372.10000600000001</v>
      </c>
      <c r="D46">
        <v>188.699997</v>
      </c>
      <c r="E46">
        <v>1239.1800539999999</v>
      </c>
      <c r="F46" s="15">
        <f>(B46-B47)/B47</f>
        <v>-3.4274661508704111E-2</v>
      </c>
      <c r="G46" s="15">
        <f>(C46-C47)/C47</f>
        <v>-2.2974924149009989E-2</v>
      </c>
      <c r="H46" s="15">
        <f>(D46-D47)/D47</f>
        <v>-6.9067588590048176E-2</v>
      </c>
      <c r="I46" s="15">
        <f t="shared" si="2"/>
        <v>-1.3022368738581629E-2</v>
      </c>
      <c r="J46" s="15">
        <f t="shared" si="3"/>
        <v>-4.9274661508704111E-2</v>
      </c>
      <c r="K46" s="15">
        <f t="shared" si="7"/>
        <v>-3.7974924149009992E-2</v>
      </c>
      <c r="L46" s="15">
        <f t="shared" si="8"/>
        <v>-8.4067588590048176E-2</v>
      </c>
      <c r="M46" s="15">
        <f t="shared" si="9"/>
        <v>-2.8022368738581629E-2</v>
      </c>
      <c r="N46" s="15"/>
      <c r="O46" s="15"/>
    </row>
    <row r="47" spans="1:15" x14ac:dyDescent="0.2">
      <c r="A47" s="1">
        <v>42064</v>
      </c>
      <c r="B47">
        <v>129.25</v>
      </c>
      <c r="C47">
        <v>380.85000600000001</v>
      </c>
      <c r="D47">
        <v>202.699997</v>
      </c>
      <c r="E47">
        <v>1255.530029</v>
      </c>
      <c r="F47" s="15">
        <f>(B47-B48)/B48</f>
        <v>9.4875025119652012E-2</v>
      </c>
      <c r="G47" s="15">
        <f>(C47-C48)/C48</f>
        <v>8.7987484804598892E-2</v>
      </c>
      <c r="H47" s="15">
        <f>(D47-D48)/D48</f>
        <v>-6.2264254241975519E-3</v>
      </c>
      <c r="I47" s="15">
        <f t="shared" si="2"/>
        <v>5.3915871197953817E-2</v>
      </c>
      <c r="J47" s="15">
        <f t="shared" si="3"/>
        <v>7.9875025119652013E-2</v>
      </c>
      <c r="K47" s="15">
        <f t="shared" si="7"/>
        <v>7.2987484804598893E-2</v>
      </c>
      <c r="L47" s="15">
        <f t="shared" si="8"/>
        <v>-2.1226425424197552E-2</v>
      </c>
      <c r="M47" s="15">
        <f t="shared" si="9"/>
        <v>3.8915871197953818E-2</v>
      </c>
      <c r="N47" s="15"/>
      <c r="O47" s="15"/>
    </row>
    <row r="48" spans="1:15" x14ac:dyDescent="0.2">
      <c r="A48" s="1">
        <v>42036</v>
      </c>
      <c r="B48">
        <v>118.050003</v>
      </c>
      <c r="C48">
        <v>350.04998799999998</v>
      </c>
      <c r="D48">
        <v>203.970001</v>
      </c>
      <c r="E48">
        <v>1191.3000489999999</v>
      </c>
      <c r="F48" s="15">
        <f>(B48-B49)/B49</f>
        <v>5.9789963729149513E-2</v>
      </c>
      <c r="G48" s="15">
        <f>(C48-C49)/C49</f>
        <v>0.11987332061665217</v>
      </c>
      <c r="H48" s="15">
        <f>(D48-D49)/D49</f>
        <v>-8.4802774819463661E-2</v>
      </c>
      <c r="I48" s="15">
        <f t="shared" si="2"/>
        <v>-2.917441748853887E-2</v>
      </c>
      <c r="J48" s="15">
        <f t="shared" si="3"/>
        <v>4.4789963729149514E-2</v>
      </c>
      <c r="K48" s="15">
        <f t="shared" si="7"/>
        <v>0.10487332061665217</v>
      </c>
      <c r="L48" s="15">
        <f t="shared" si="8"/>
        <v>-9.980277481946366E-2</v>
      </c>
      <c r="M48" s="15">
        <f t="shared" si="9"/>
        <v>-4.417441748853887E-2</v>
      </c>
      <c r="N48" s="15"/>
      <c r="O48" s="15"/>
    </row>
    <row r="49" spans="1:15" x14ac:dyDescent="0.2">
      <c r="A49" s="1">
        <v>42005</v>
      </c>
      <c r="B49">
        <v>111.389999</v>
      </c>
      <c r="C49">
        <v>312.57998700000002</v>
      </c>
      <c r="D49">
        <v>222.86999499999999</v>
      </c>
      <c r="E49">
        <v>1227.099976</v>
      </c>
      <c r="F49" s="15">
        <f>(B49-B50)/B50</f>
        <v>-6.2452648134881633E-2</v>
      </c>
      <c r="G49" s="15">
        <f>(C49-C50)/C50</f>
        <v>-7.5535337683889411E-2</v>
      </c>
      <c r="H49" s="15">
        <f>(D49-D50)/D50</f>
        <v>-7.5841800865121892E-2</v>
      </c>
      <c r="I49" s="15">
        <f t="shared" si="2"/>
        <v>2.7210635540818678E-3</v>
      </c>
      <c r="J49" s="15">
        <f t="shared" si="3"/>
        <v>-7.7452648134881633E-2</v>
      </c>
      <c r="K49" s="15">
        <f t="shared" si="7"/>
        <v>-9.0535337683889411E-2</v>
      </c>
      <c r="L49" s="15">
        <f t="shared" si="8"/>
        <v>-9.0841800865121891E-2</v>
      </c>
      <c r="M49" s="15">
        <f t="shared" si="9"/>
        <v>-1.2278936445918131E-2</v>
      </c>
      <c r="N49" s="15"/>
      <c r="O49" s="15"/>
    </row>
    <row r="50" spans="1:15" x14ac:dyDescent="0.2">
      <c r="A50" s="1">
        <v>41974</v>
      </c>
      <c r="B50">
        <v>118.80999799999999</v>
      </c>
      <c r="C50">
        <v>338.11999500000002</v>
      </c>
      <c r="D50">
        <v>241.16000399999999</v>
      </c>
      <c r="E50">
        <v>1223.7700199999999</v>
      </c>
      <c r="F50" s="15">
        <f>(B50-B51)/B51</f>
        <v>9.785619018798565E-2</v>
      </c>
      <c r="G50" s="15">
        <f>(C50-C51)/C51</f>
        <v>0.10410137813810678</v>
      </c>
      <c r="H50" s="15">
        <f>(D50-D51)/D51</f>
        <v>-7.5720000000000552E-3</v>
      </c>
      <c r="I50" s="15">
        <f t="shared" si="2"/>
        <v>1.9689373493641894E-2</v>
      </c>
      <c r="J50" s="15">
        <f t="shared" si="3"/>
        <v>8.2856190187985651E-2</v>
      </c>
      <c r="K50" s="15">
        <f t="shared" si="7"/>
        <v>8.9101378138106785E-2</v>
      </c>
      <c r="L50" s="15">
        <f t="shared" si="8"/>
        <v>-2.2572000000000054E-2</v>
      </c>
      <c r="M50" s="15">
        <f t="shared" si="9"/>
        <v>4.6893734936418949E-3</v>
      </c>
      <c r="N50" s="15"/>
      <c r="O50" s="15"/>
    </row>
    <row r="51" spans="1:15" x14ac:dyDescent="0.2">
      <c r="A51" s="1">
        <v>41944</v>
      </c>
      <c r="B51">
        <v>108.220001</v>
      </c>
      <c r="C51">
        <v>306.23998999999998</v>
      </c>
      <c r="D51">
        <v>243</v>
      </c>
      <c r="E51">
        <v>1200.1400149999999</v>
      </c>
      <c r="F51" s="15">
        <f>(B51-B52)/B52</f>
        <v>7.5852523147530465E-2</v>
      </c>
      <c r="G51" s="15">
        <f>(C51-C52)/C52</f>
        <v>-4.9062285922368172E-2</v>
      </c>
      <c r="H51" s="15">
        <f>(D51-D52)/D52</f>
        <v>3.3030677535475107E-3</v>
      </c>
      <c r="I51" s="15">
        <f t="shared" si="2"/>
        <v>2.7754734018218732E-2</v>
      </c>
      <c r="J51" s="15">
        <f t="shared" si="3"/>
        <v>6.0852523147530466E-2</v>
      </c>
      <c r="K51" s="15">
        <f t="shared" si="7"/>
        <v>-6.4062285922368178E-2</v>
      </c>
      <c r="L51" s="15">
        <f t="shared" si="8"/>
        <v>-1.1696932246452489E-2</v>
      </c>
      <c r="M51" s="15">
        <f t="shared" si="9"/>
        <v>1.2754734018218732E-2</v>
      </c>
      <c r="N51" s="15"/>
      <c r="O51" s="15"/>
    </row>
    <row r="52" spans="1:15" x14ac:dyDescent="0.2">
      <c r="A52" s="1">
        <v>41913</v>
      </c>
      <c r="B52">
        <v>100.589996</v>
      </c>
      <c r="C52">
        <v>322.040009</v>
      </c>
      <c r="D52">
        <v>242.199997</v>
      </c>
      <c r="E52">
        <v>1167.7299800000001</v>
      </c>
      <c r="F52" s="15">
        <f>(B52-B53)/B53</f>
        <v>-2.3966641256872468E-2</v>
      </c>
      <c r="G52" s="15">
        <f>(C52-C53)/C53</f>
        <v>-5.2767814046573443E-2</v>
      </c>
      <c r="H52" s="15">
        <f>(D52-D53)/D53</f>
        <v>-0.12087115426497279</v>
      </c>
      <c r="I52" s="15">
        <f t="shared" si="2"/>
        <v>-2.4289829386529276E-2</v>
      </c>
      <c r="J52" s="15">
        <f t="shared" si="3"/>
        <v>-3.8966641256872464E-2</v>
      </c>
      <c r="K52" s="15">
        <f t="shared" si="7"/>
        <v>-6.7767814046573449E-2</v>
      </c>
      <c r="L52" s="15">
        <f t="shared" si="8"/>
        <v>-0.13587115426497279</v>
      </c>
      <c r="M52" s="15">
        <f t="shared" si="9"/>
        <v>-3.9289829386529279E-2</v>
      </c>
      <c r="N52" s="15"/>
      <c r="O52" s="15"/>
    </row>
    <row r="53" spans="1:15" x14ac:dyDescent="0.2">
      <c r="A53" s="1">
        <v>41883</v>
      </c>
      <c r="B53">
        <v>103.05999799999999</v>
      </c>
      <c r="C53">
        <v>339.98001099999999</v>
      </c>
      <c r="D53">
        <v>275.5</v>
      </c>
      <c r="E53">
        <v>1196.8000489999999</v>
      </c>
      <c r="F53" s="15">
        <f>(B53-B54)/B54</f>
        <v>8.598520366732966E-2</v>
      </c>
      <c r="G53" s="15">
        <f>(C53-C54)/C54</f>
        <v>8.3808884033224618E-2</v>
      </c>
      <c r="H53" s="15">
        <f>(D53-D54)/D54</f>
        <v>0.21854131042578276</v>
      </c>
      <c r="I53" s="15">
        <f t="shared" si="2"/>
        <v>4.23816201545767E-2</v>
      </c>
      <c r="J53" s="15">
        <f t="shared" si="3"/>
        <v>7.098520366732966E-2</v>
      </c>
      <c r="K53" s="15">
        <f t="shared" si="7"/>
        <v>6.8808884033224618E-2</v>
      </c>
      <c r="L53" s="15">
        <f t="shared" si="8"/>
        <v>0.20354131042578277</v>
      </c>
      <c r="M53" s="15">
        <f t="shared" si="9"/>
        <v>2.7381620154576701E-2</v>
      </c>
      <c r="N53" s="15"/>
      <c r="O53" s="15"/>
    </row>
    <row r="54" spans="1:15" x14ac:dyDescent="0.2">
      <c r="A54" s="1">
        <v>41852</v>
      </c>
      <c r="B54">
        <v>94.900002000000001</v>
      </c>
      <c r="C54">
        <v>313.69000199999999</v>
      </c>
      <c r="D54">
        <v>226.08999600000001</v>
      </c>
      <c r="E54">
        <v>1148.1400149999999</v>
      </c>
      <c r="F54" s="15">
        <f>(B54-B55)/B55</f>
        <v>1.4756255819811425E-2</v>
      </c>
      <c r="G54" s="15">
        <f>(C54-C55)/C55</f>
        <v>-3.7347276622503991E-2</v>
      </c>
      <c r="H54" s="15">
        <f>(D54-D55)/D55</f>
        <v>-6.7516334766087746E-2</v>
      </c>
      <c r="I54" s="15">
        <f t="shared" si="2"/>
        <v>-2.3914581279560271E-2</v>
      </c>
      <c r="J54" s="15">
        <f t="shared" si="3"/>
        <v>-2.4374418018857473E-4</v>
      </c>
      <c r="K54" s="15">
        <f t="shared" si="7"/>
        <v>-5.2347276622503991E-2</v>
      </c>
      <c r="L54" s="15">
        <f t="shared" si="8"/>
        <v>-8.2516334766087746E-2</v>
      </c>
      <c r="M54" s="15">
        <f t="shared" si="9"/>
        <v>-3.8914581279560267E-2</v>
      </c>
      <c r="N54" s="15"/>
      <c r="O54" s="15"/>
    </row>
    <row r="55" spans="1:15" x14ac:dyDescent="0.2">
      <c r="A55" s="1">
        <v>41821</v>
      </c>
      <c r="B55">
        <v>93.519997000000004</v>
      </c>
      <c r="C55">
        <v>325.85998499999999</v>
      </c>
      <c r="D55">
        <v>242.46000699999999</v>
      </c>
      <c r="E55">
        <v>1176.2700199999999</v>
      </c>
      <c r="F55" s="15">
        <f>(B55-B56)/B56</f>
        <v>3.2620347532849946E-2</v>
      </c>
      <c r="G55" s="15">
        <f>(C55-C56)/C56</f>
        <v>4.2451739242480462E-2</v>
      </c>
      <c r="H55" s="15">
        <f>(D55-D56)/D56</f>
        <v>0.16944004563314469</v>
      </c>
      <c r="I55" s="15">
        <f t="shared" si="2"/>
        <v>2.4464774407237704E-2</v>
      </c>
      <c r="J55" s="15">
        <f t="shared" si="3"/>
        <v>1.7620347532849946E-2</v>
      </c>
      <c r="K55" s="15">
        <f t="shared" si="7"/>
        <v>2.7451739242480462E-2</v>
      </c>
      <c r="L55" s="15">
        <f t="shared" si="8"/>
        <v>0.15444004563314467</v>
      </c>
      <c r="M55" s="15">
        <f t="shared" si="9"/>
        <v>9.4647744072377041E-3</v>
      </c>
      <c r="N55" s="15"/>
      <c r="O55" s="15"/>
    </row>
    <row r="56" spans="1:15" x14ac:dyDescent="0.2">
      <c r="A56" s="1">
        <v>41791</v>
      </c>
      <c r="B56">
        <v>90.565712000000005</v>
      </c>
      <c r="C56">
        <v>312.58999599999999</v>
      </c>
      <c r="D56">
        <v>207.33000200000001</v>
      </c>
      <c r="E56">
        <v>1148.1800539999999</v>
      </c>
      <c r="F56" s="15">
        <f>(B56-B57)/B57</f>
        <v>7.0878383911842785E-2</v>
      </c>
      <c r="G56" s="15">
        <f>(C56-C57)/C57</f>
        <v>2.7817021868657789E-2</v>
      </c>
      <c r="H56" s="15">
        <f>(D56-D57)/D57</f>
        <v>1.2072628819078338E-3</v>
      </c>
      <c r="I56" s="15">
        <f t="shared" si="2"/>
        <v>1.9933611845840079E-2</v>
      </c>
      <c r="J56" s="15">
        <f t="shared" si="3"/>
        <v>5.5878383911842786E-2</v>
      </c>
      <c r="K56" s="15">
        <f t="shared" si="7"/>
        <v>1.2817021868657789E-2</v>
      </c>
      <c r="L56" s="15">
        <f t="shared" si="8"/>
        <v>-1.3792737118092166E-2</v>
      </c>
      <c r="M56" s="15">
        <f t="shared" si="9"/>
        <v>4.9336118458400795E-3</v>
      </c>
      <c r="N56" s="15"/>
      <c r="O56" s="15"/>
    </row>
    <row r="57" spans="1:15" x14ac:dyDescent="0.2">
      <c r="A57" s="1">
        <v>41760</v>
      </c>
      <c r="B57">
        <v>84.571426000000002</v>
      </c>
      <c r="C57">
        <v>304.13000499999998</v>
      </c>
      <c r="D57">
        <v>207.08000200000001</v>
      </c>
      <c r="E57">
        <v>1125.73999</v>
      </c>
      <c r="F57" s="15">
        <f>(B57-B58)/B58</f>
        <v>0.10086274969634364</v>
      </c>
      <c r="G57" s="15">
        <f>(C57-C58)/C58</f>
        <v>-0.1004466012061475</v>
      </c>
      <c r="H57" s="15">
        <f>(D57-D58)/D58</f>
        <v>-9.2814178685021592E-3</v>
      </c>
      <c r="I57" s="15">
        <f t="shared" si="2"/>
        <v>-3.4877698212416991E-3</v>
      </c>
      <c r="J57" s="15">
        <f t="shared" si="3"/>
        <v>8.5862749696343638E-2</v>
      </c>
      <c r="K57" s="15">
        <f t="shared" si="7"/>
        <v>-0.1154466012061475</v>
      </c>
      <c r="L57" s="15">
        <f t="shared" si="8"/>
        <v>-2.4281417868502159E-2</v>
      </c>
      <c r="M57" s="15">
        <f t="shared" si="9"/>
        <v>-1.8487769821241697E-2</v>
      </c>
      <c r="N57" s="15"/>
      <c r="O57" s="15"/>
    </row>
    <row r="58" spans="1:15" x14ac:dyDescent="0.2">
      <c r="A58" s="1">
        <v>41730</v>
      </c>
      <c r="B58">
        <v>76.822861000000003</v>
      </c>
      <c r="C58">
        <v>338.08999599999999</v>
      </c>
      <c r="D58">
        <v>209.020004</v>
      </c>
      <c r="E58">
        <v>1129.6800539999999</v>
      </c>
      <c r="F58" s="15">
        <f>(B58-B59)/B59</f>
        <v>2.7396811984184415E-2</v>
      </c>
      <c r="G58" s="15">
        <f>(C58-C59)/C59</f>
        <v>-5.7562565020977986E-2</v>
      </c>
      <c r="H58" s="15">
        <f>(D58-D59)/D59</f>
        <v>-0.11902550617519823</v>
      </c>
      <c r="I58" s="15">
        <f t="shared" si="2"/>
        <v>1.120700671252256E-2</v>
      </c>
      <c r="J58" s="15">
        <f t="shared" si="3"/>
        <v>1.2396811984184415E-2</v>
      </c>
      <c r="K58" s="15">
        <f t="shared" si="7"/>
        <v>-7.2562565020977993E-2</v>
      </c>
      <c r="L58" s="15">
        <f t="shared" si="8"/>
        <v>-0.13402550617519823</v>
      </c>
      <c r="M58" s="15">
        <f t="shared" si="9"/>
        <v>-3.7929932874774391E-3</v>
      </c>
      <c r="N58" s="15"/>
      <c r="O58" s="15"/>
    </row>
    <row r="59" spans="1:15" x14ac:dyDescent="0.2">
      <c r="A59" s="1">
        <v>41699</v>
      </c>
      <c r="B59">
        <v>74.774283999999994</v>
      </c>
      <c r="C59">
        <v>358.73998999999998</v>
      </c>
      <c r="D59">
        <v>237.259995</v>
      </c>
      <c r="E59">
        <v>1117.160034</v>
      </c>
      <c r="F59" s="15">
        <f>(B59-B60)/B60</f>
        <v>4.1403827193970906E-2</v>
      </c>
      <c r="G59" s="15">
        <f>(C59-C60)/C60</f>
        <v>-6.6861940120675105E-4</v>
      </c>
      <c r="H59" s="15">
        <f>(D59-D60)/D60</f>
        <v>0.2972824993016705</v>
      </c>
      <c r="I59" s="15">
        <f t="shared" si="2"/>
        <v>4.1728442089530096E-2</v>
      </c>
      <c r="J59" s="15">
        <f t="shared" si="3"/>
        <v>2.6403827193970907E-2</v>
      </c>
      <c r="K59" s="15">
        <f t="shared" si="7"/>
        <v>-1.566861940120675E-2</v>
      </c>
      <c r="L59" s="15">
        <f t="shared" si="8"/>
        <v>0.28228249930167049</v>
      </c>
      <c r="M59" s="15">
        <f t="shared" si="9"/>
        <v>2.6728442089530097E-2</v>
      </c>
      <c r="N59" s="15"/>
      <c r="O59" s="15"/>
    </row>
    <row r="60" spans="1:15" x14ac:dyDescent="0.2">
      <c r="A60" s="1">
        <v>41671</v>
      </c>
      <c r="B60">
        <v>71.801429999999996</v>
      </c>
      <c r="C60">
        <v>358.98001099999999</v>
      </c>
      <c r="D60">
        <v>182.88999899999999</v>
      </c>
      <c r="E60">
        <v>1072.410034</v>
      </c>
      <c r="F60" s="15">
        <f>(B60-B61)/B61</f>
        <v>-9.5504598738432964E-2</v>
      </c>
      <c r="G60" s="15">
        <f>(C60-C61)/C61</f>
        <v>-9.9849493977417061E-2</v>
      </c>
      <c r="H60" s="15">
        <f>(D60-D61)/D61</f>
        <v>0.22089449490865487</v>
      </c>
      <c r="I60" s="15">
        <f t="shared" si="2"/>
        <v>-3.0712479812103108E-2</v>
      </c>
      <c r="J60" s="15">
        <f t="shared" si="3"/>
        <v>-0.11050459873843296</v>
      </c>
      <c r="K60" s="15">
        <f t="shared" si="7"/>
        <v>-0.11484949397741706</v>
      </c>
      <c r="L60" s="15">
        <f t="shared" si="8"/>
        <v>0.20589449490865486</v>
      </c>
      <c r="M60" s="15">
        <f t="shared" si="9"/>
        <v>-4.5712479812103107E-2</v>
      </c>
      <c r="N60" s="15"/>
      <c r="O60" s="15"/>
    </row>
    <row r="61" spans="1:15" x14ac:dyDescent="0.2">
      <c r="A61" s="1">
        <v>41640</v>
      </c>
      <c r="B61">
        <v>79.382857999999999</v>
      </c>
      <c r="C61">
        <v>398.79998799999998</v>
      </c>
      <c r="D61">
        <v>149.800003</v>
      </c>
      <c r="E61">
        <v>1106.3900149999999</v>
      </c>
      <c r="F61" s="15">
        <f>(B61-B62)/B62</f>
        <v>-4.1577114024741882E-3</v>
      </c>
      <c r="G61" s="15">
        <f>(C61-C62)/C62</f>
        <v>-5.0128320802008818E-4</v>
      </c>
      <c r="H61" s="15">
        <f>(D61-D62)/D62</f>
        <v>0.18559561037745331</v>
      </c>
      <c r="I61" s="15">
        <f t="shared" si="2"/>
        <v>2.2305396165396119E-2</v>
      </c>
      <c r="J61" s="15">
        <f t="shared" si="3"/>
        <v>-1.9157711402474187E-2</v>
      </c>
      <c r="K61" s="15">
        <f t="shared" si="7"/>
        <v>-1.5501283208020088E-2</v>
      </c>
      <c r="L61" s="15">
        <f t="shared" si="8"/>
        <v>0.1705956103774533</v>
      </c>
      <c r="M61" s="15">
        <f t="shared" si="9"/>
        <v>7.3053961653961191E-3</v>
      </c>
      <c r="N61" s="15"/>
      <c r="O61" s="15"/>
    </row>
    <row r="62" spans="1:15" x14ac:dyDescent="0.2">
      <c r="A62" s="1">
        <v>41609</v>
      </c>
      <c r="B62">
        <v>79.714286999999999</v>
      </c>
      <c r="C62">
        <v>399</v>
      </c>
      <c r="D62">
        <v>126.349998</v>
      </c>
      <c r="E62">
        <v>1082.25</v>
      </c>
      <c r="F62" s="15">
        <f>(B62-B63)/B63</f>
        <v>6.4844856200309192E-2</v>
      </c>
      <c r="G62" s="15">
        <f>(C62-C63)/C63</f>
        <v>9.1267113047792725E-2</v>
      </c>
      <c r="H62" s="15">
        <f>(D62-D63)/D63</f>
        <v>-0.22484663803680982</v>
      </c>
      <c r="I62" s="15">
        <f t="shared" si="2"/>
        <v>2.6101742412157295E-2</v>
      </c>
      <c r="J62" s="15">
        <f t="shared" si="3"/>
        <v>4.9844856200309193E-2</v>
      </c>
      <c r="K62" s="15">
        <f t="shared" si="7"/>
        <v>7.6267113047792726E-2</v>
      </c>
      <c r="L62" s="15">
        <f t="shared" si="8"/>
        <v>-0.23984663803680983</v>
      </c>
      <c r="M62" s="15">
        <f t="shared" si="9"/>
        <v>1.1101742412157296E-2</v>
      </c>
      <c r="N62" s="15"/>
      <c r="O62" s="15"/>
    </row>
    <row r="63" spans="1:15" x14ac:dyDescent="0.2">
      <c r="A63" s="1">
        <v>41579</v>
      </c>
      <c r="B63">
        <v>74.860000999999997</v>
      </c>
      <c r="C63">
        <v>365.63000499999998</v>
      </c>
      <c r="D63">
        <v>163</v>
      </c>
      <c r="E63">
        <v>1054.719971</v>
      </c>
      <c r="F63" s="15">
        <f>(B63-B64)/B64</f>
        <v>9.5245108858671768E-2</v>
      </c>
      <c r="G63" s="15">
        <f>(C63-C64)/C64</f>
        <v>0.16361149461010904</v>
      </c>
      <c r="H63" s="15">
        <f>(D63-D64)/D64</f>
        <v>-0.15962057064681376</v>
      </c>
      <c r="I63" s="15">
        <f t="shared" si="2"/>
        <v>4.2347313599312694E-2</v>
      </c>
      <c r="J63" s="15">
        <f t="shared" si="3"/>
        <v>8.0245108858671768E-2</v>
      </c>
      <c r="K63" s="15">
        <f t="shared" si="7"/>
        <v>0.14861149461010903</v>
      </c>
      <c r="L63" s="15">
        <f t="shared" si="8"/>
        <v>-0.17462057064681374</v>
      </c>
      <c r="M63" s="15">
        <f t="shared" si="9"/>
        <v>2.7347313599312695E-2</v>
      </c>
      <c r="N63" s="15"/>
      <c r="O63" s="15"/>
    </row>
    <row r="64" spans="1:15" x14ac:dyDescent="0.2">
      <c r="A64" s="1">
        <v>41548</v>
      </c>
      <c r="B64">
        <v>68.349997999999999</v>
      </c>
      <c r="C64">
        <v>314.22000100000002</v>
      </c>
      <c r="D64">
        <v>193.96000699999999</v>
      </c>
      <c r="E64">
        <v>1011.869995</v>
      </c>
      <c r="F64" s="15">
        <f>(B64-B65)/B65</f>
        <v>-2.9710010621943075E-2</v>
      </c>
      <c r="G64" s="15">
        <f>(C64-C65)/C65</f>
        <v>0.10357176574548033</v>
      </c>
      <c r="H64" s="15">
        <f>(D64-D65)/D65</f>
        <v>0.11856985992744613</v>
      </c>
      <c r="I64" s="15">
        <f t="shared" si="2"/>
        <v>3.2088639310485653E-2</v>
      </c>
      <c r="J64" s="15">
        <f t="shared" si="3"/>
        <v>-4.4710010621943075E-2</v>
      </c>
      <c r="K64" s="15">
        <f t="shared" si="7"/>
        <v>8.8571765745480327E-2</v>
      </c>
      <c r="L64" s="15">
        <f t="shared" si="8"/>
        <v>0.10356985992744613</v>
      </c>
      <c r="M64" s="15">
        <f t="shared" si="9"/>
        <v>1.7088639310485654E-2</v>
      </c>
      <c r="N64" s="15"/>
      <c r="O64" s="15"/>
    </row>
    <row r="65" spans="1:15" x14ac:dyDescent="0.2">
      <c r="A65" s="1">
        <v>41518</v>
      </c>
      <c r="B65">
        <v>70.442856000000006</v>
      </c>
      <c r="C65">
        <v>284.73001099999999</v>
      </c>
      <c r="D65">
        <v>173.39999399999999</v>
      </c>
      <c r="E65">
        <v>980.40997300000004</v>
      </c>
      <c r="F65" s="15">
        <f>(B65-B66)/B66</f>
        <v>8.1952854940333802E-2</v>
      </c>
      <c r="G65" s="15">
        <f>(C65-C66)/C66</f>
        <v>-6.0544994018361317E-2</v>
      </c>
      <c r="H65" s="15">
        <f>(D65-D66)/D66</f>
        <v>0.28444439999999993</v>
      </c>
      <c r="I65" s="15">
        <f t="shared" si="2"/>
        <v>-2.9412368973054513E-2</v>
      </c>
      <c r="J65" s="15">
        <f t="shared" si="3"/>
        <v>6.6952854940333803E-2</v>
      </c>
      <c r="K65" s="15">
        <f t="shared" si="7"/>
        <v>-7.5544994018361317E-2</v>
      </c>
      <c r="L65" s="15">
        <f t="shared" si="8"/>
        <v>0.26944439999999992</v>
      </c>
      <c r="M65" s="15">
        <f t="shared" si="9"/>
        <v>-4.4412368973054513E-2</v>
      </c>
      <c r="N65" s="15"/>
      <c r="O65" s="15"/>
    </row>
    <row r="66" spans="1:15" x14ac:dyDescent="0.2">
      <c r="A66" s="1">
        <v>41487</v>
      </c>
      <c r="B66">
        <v>65.107140000000001</v>
      </c>
      <c r="C66">
        <v>303.07998700000002</v>
      </c>
      <c r="D66">
        <v>135</v>
      </c>
      <c r="E66">
        <v>1010.119995</v>
      </c>
      <c r="F66" s="15">
        <f>(B66-B67)/B67</f>
        <v>0.1317638550512383</v>
      </c>
      <c r="G66" s="15">
        <f>(C66-C67)/C67</f>
        <v>8.6308197132616546E-2</v>
      </c>
      <c r="H66" s="15">
        <f>(D66-D67)/D67</f>
        <v>0.23445499968493969</v>
      </c>
      <c r="I66" s="15">
        <f t="shared" si="2"/>
        <v>5.3129846359841769E-2</v>
      </c>
      <c r="J66" s="15">
        <f t="shared" si="3"/>
        <v>0.1167638550512383</v>
      </c>
      <c r="K66" s="15">
        <f t="shared" si="7"/>
        <v>7.1308197132616546E-2</v>
      </c>
      <c r="L66" s="15">
        <f t="shared" si="8"/>
        <v>0.2194549996849397</v>
      </c>
      <c r="M66" s="15">
        <f t="shared" si="9"/>
        <v>3.8129846359841769E-2</v>
      </c>
      <c r="N66" s="15"/>
      <c r="O66" s="15"/>
    </row>
    <row r="67" spans="1:15" x14ac:dyDescent="0.2">
      <c r="A67" s="1">
        <v>41456</v>
      </c>
      <c r="B67">
        <v>57.527141999999998</v>
      </c>
      <c r="C67">
        <v>279</v>
      </c>
      <c r="D67">
        <v>109.360001</v>
      </c>
      <c r="E67">
        <v>959.15997300000004</v>
      </c>
      <c r="F67" s="15">
        <f>(B67-B68)/B68</f>
        <v>-0.10658265424107251</v>
      </c>
      <c r="G67" s="15">
        <f>(C67-C68)/C68</f>
        <v>3.7329005562020554E-2</v>
      </c>
      <c r="H67" s="15">
        <f>(D67-D68)/D68</f>
        <v>0.12026221716055469</v>
      </c>
      <c r="I67" s="15">
        <f t="shared" si="2"/>
        <v>-1.2122418799354086E-2</v>
      </c>
      <c r="J67" s="15">
        <f t="shared" si="3"/>
        <v>-0.12158265424107251</v>
      </c>
      <c r="K67" s="15">
        <f t="shared" si="7"/>
        <v>2.2329005562020554E-2</v>
      </c>
      <c r="L67" s="15">
        <f t="shared" si="8"/>
        <v>0.10526221716055469</v>
      </c>
      <c r="M67" s="15">
        <f t="shared" si="9"/>
        <v>-2.7122418799354085E-2</v>
      </c>
      <c r="N67" s="15"/>
      <c r="O67" s="15"/>
    </row>
    <row r="68" spans="1:15" x14ac:dyDescent="0.2">
      <c r="A68" s="1">
        <v>41426</v>
      </c>
      <c r="B68">
        <v>64.389999000000003</v>
      </c>
      <c r="C68">
        <v>268.959991</v>
      </c>
      <c r="D68">
        <v>97.620002999999997</v>
      </c>
      <c r="E68">
        <v>970.92999299999997</v>
      </c>
      <c r="F68" s="15">
        <f>(B68-B69)/B69</f>
        <v>1.4106985942010602E-2</v>
      </c>
      <c r="G68" s="15">
        <f>(C68-C69)/C69</f>
        <v>5.9314680409169332E-2</v>
      </c>
      <c r="H68" s="15">
        <f>(D68-D69)/D69</f>
        <v>0.74352562087781315</v>
      </c>
      <c r="I68" s="15">
        <f t="shared" ref="I68:I100" si="10">(E68-E69)/E69</f>
        <v>2.2925303570203573E-2</v>
      </c>
      <c r="J68" s="15">
        <f t="shared" ref="J68:J100" si="11">F68-$P$10</f>
        <v>-8.9301405798939727E-4</v>
      </c>
      <c r="K68" s="15">
        <f t="shared" si="7"/>
        <v>4.4314680409169332E-2</v>
      </c>
      <c r="L68" s="15">
        <f t="shared" si="8"/>
        <v>0.72852562087781314</v>
      </c>
      <c r="M68" s="15">
        <f t="shared" si="9"/>
        <v>7.9253035702035735E-3</v>
      </c>
      <c r="N68" s="15"/>
      <c r="O68" s="15"/>
    </row>
    <row r="69" spans="1:15" x14ac:dyDescent="0.2">
      <c r="A69" s="1">
        <v>41395</v>
      </c>
      <c r="B69">
        <v>63.494286000000002</v>
      </c>
      <c r="C69">
        <v>253.89999399999999</v>
      </c>
      <c r="D69">
        <v>55.990001999999997</v>
      </c>
      <c r="E69">
        <v>949.169983</v>
      </c>
      <c r="F69" s="15">
        <f>(B69-B70)/B70</f>
        <v>5.7931772287384987E-3</v>
      </c>
      <c r="G69" s="15">
        <f>(C69-C70)/C70</f>
        <v>-4.8992495546792074E-2</v>
      </c>
      <c r="H69" s="15">
        <f>(D69-D70)/D70</f>
        <v>0.32176583281950349</v>
      </c>
      <c r="I69" s="15">
        <f t="shared" si="10"/>
        <v>1.4731788643264547E-2</v>
      </c>
      <c r="J69" s="15">
        <f t="shared" si="11"/>
        <v>-9.2068227712615008E-3</v>
      </c>
      <c r="K69" s="15">
        <f t="shared" si="7"/>
        <v>-6.3992495546792066E-2</v>
      </c>
      <c r="L69" s="15">
        <f t="shared" si="8"/>
        <v>0.30676583281950348</v>
      </c>
      <c r="M69" s="15">
        <f t="shared" si="9"/>
        <v>-2.6821135673545278E-4</v>
      </c>
      <c r="N69" s="15"/>
      <c r="O69" s="15"/>
    </row>
    <row r="70" spans="1:15" x14ac:dyDescent="0.2">
      <c r="A70" s="1">
        <v>41365</v>
      </c>
      <c r="B70">
        <v>63.128571000000001</v>
      </c>
      <c r="C70">
        <v>266.98001099999999</v>
      </c>
      <c r="D70">
        <v>42.360000999999997</v>
      </c>
      <c r="E70">
        <v>935.39001499999995</v>
      </c>
      <c r="F70" s="15">
        <f>(B70-B71)/B71</f>
        <v>8.9040797053863315E-3</v>
      </c>
      <c r="G70" s="15">
        <f>(C70-C71)/C71</f>
        <v>1.4092080962558861E-2</v>
      </c>
      <c r="H70" s="15">
        <f>(D70-D71)/D71</f>
        <v>0.21028574285714277</v>
      </c>
      <c r="I70" s="15">
        <f t="shared" si="10"/>
        <v>3.9449265363834495E-2</v>
      </c>
      <c r="J70" s="15">
        <f t="shared" si="11"/>
        <v>-6.095920294613668E-3</v>
      </c>
      <c r="K70" s="15">
        <f t="shared" si="7"/>
        <v>-9.0791903744113882E-4</v>
      </c>
      <c r="L70" s="15">
        <f t="shared" si="8"/>
        <v>0.19528574285714279</v>
      </c>
      <c r="M70" s="15">
        <f t="shared" si="9"/>
        <v>2.4449265363834495E-2</v>
      </c>
      <c r="N70" s="15"/>
      <c r="O70" s="15"/>
    </row>
    <row r="71" spans="1:15" x14ac:dyDescent="0.2">
      <c r="A71" s="1">
        <v>41334</v>
      </c>
      <c r="B71">
        <v>62.571429999999999</v>
      </c>
      <c r="C71">
        <v>263.26998900000001</v>
      </c>
      <c r="D71">
        <v>35</v>
      </c>
      <c r="E71">
        <v>899.89001499999995</v>
      </c>
      <c r="F71" s="15">
        <f>(B71-B72)/B72</f>
        <v>-4.5980246463853416E-2</v>
      </c>
      <c r="G71" s="15">
        <f>(C71-C72)/C72</f>
        <v>-2.1046384365168279E-2</v>
      </c>
      <c r="H71" s="15">
        <f>(D71-D72)/D72</f>
        <v>-8.3049467280558925E-2</v>
      </c>
      <c r="I71" s="15">
        <f t="shared" si="10"/>
        <v>6.6559422183681393E-3</v>
      </c>
      <c r="J71" s="15">
        <f t="shared" si="11"/>
        <v>-6.0980246463853416E-2</v>
      </c>
      <c r="K71" s="15">
        <f t="shared" si="7"/>
        <v>-3.6046384365168278E-2</v>
      </c>
      <c r="L71" s="15">
        <f t="shared" si="8"/>
        <v>-9.8049467280558925E-2</v>
      </c>
      <c r="M71" s="15">
        <f t="shared" si="9"/>
        <v>-8.3440577816318601E-3</v>
      </c>
      <c r="N71" s="15"/>
      <c r="O71" s="15"/>
    </row>
    <row r="72" spans="1:15" x14ac:dyDescent="0.2">
      <c r="A72" s="1">
        <v>41306</v>
      </c>
      <c r="B72">
        <v>65.587142999999998</v>
      </c>
      <c r="C72">
        <v>268.92999300000002</v>
      </c>
      <c r="D72">
        <v>38.169998</v>
      </c>
      <c r="E72">
        <v>893.94000200000005</v>
      </c>
      <c r="F72" s="15">
        <f>(B72-B73)/B73</f>
        <v>-0.17101223145800695</v>
      </c>
      <c r="G72" s="15">
        <f>(C72-C73)/C73</f>
        <v>5.0179657342766137E-2</v>
      </c>
      <c r="H72" s="15">
        <f>(D72-D73)/D73</f>
        <v>9.0571371428571412E-2</v>
      </c>
      <c r="I72" s="15">
        <f t="shared" si="10"/>
        <v>5.5768179111485801E-2</v>
      </c>
      <c r="J72" s="15">
        <f t="shared" si="11"/>
        <v>-0.18601223145800694</v>
      </c>
      <c r="K72" s="15">
        <f t="shared" si="7"/>
        <v>3.5179657342766138E-2</v>
      </c>
      <c r="L72" s="15">
        <f t="shared" si="8"/>
        <v>7.5571371428571413E-2</v>
      </c>
      <c r="M72" s="15">
        <f t="shared" si="9"/>
        <v>4.0768179111485801E-2</v>
      </c>
      <c r="N72" s="15"/>
      <c r="O72" s="15"/>
    </row>
    <row r="73" spans="1:15" x14ac:dyDescent="0.2">
      <c r="A73" s="1">
        <v>41275</v>
      </c>
      <c r="B73">
        <v>79.117142000000001</v>
      </c>
      <c r="C73">
        <v>256.07998700000002</v>
      </c>
      <c r="D73">
        <v>35</v>
      </c>
      <c r="E73">
        <v>846.71997099999999</v>
      </c>
      <c r="F73" s="15">
        <f>(B73-B74)/B74</f>
        <v>-6.7093427883858386E-2</v>
      </c>
      <c r="G73" s="15">
        <f>(C73-C74)/C74</f>
        <v>1.401755800317935E-2</v>
      </c>
      <c r="H73" s="15">
        <f>(D73-D74)/D74</f>
        <v>3.2753054964681373E-2</v>
      </c>
      <c r="I73" s="15">
        <f t="shared" si="10"/>
        <v>8.0479413578566795E-3</v>
      </c>
      <c r="J73" s="15">
        <f t="shared" si="11"/>
        <v>-8.2093427883858386E-2</v>
      </c>
      <c r="K73" s="15">
        <f t="shared" si="7"/>
        <v>-9.8244199682064916E-4</v>
      </c>
      <c r="L73" s="15">
        <f t="shared" si="8"/>
        <v>1.7753054964681374E-2</v>
      </c>
      <c r="M73" s="15">
        <f t="shared" si="9"/>
        <v>-6.95205864214332E-3</v>
      </c>
      <c r="N73" s="15"/>
      <c r="O73" s="15"/>
    </row>
    <row r="74" spans="1:15" x14ac:dyDescent="0.2">
      <c r="A74" s="1">
        <v>41244</v>
      </c>
      <c r="B74">
        <v>84.807143999999994</v>
      </c>
      <c r="C74">
        <v>252.53999300000001</v>
      </c>
      <c r="D74">
        <v>33.889999000000003</v>
      </c>
      <c r="E74">
        <v>839.96002199999998</v>
      </c>
      <c r="F74" s="15">
        <f>(B74-B75)/B75</f>
        <v>-7.6393050273731271E-3</v>
      </c>
      <c r="G74" s="15">
        <f>(C74-C75)/C75</f>
        <v>7.8171017003304782E-2</v>
      </c>
      <c r="H74" s="15">
        <f>(D74-D75)/D75</f>
        <v>0.19964598230088507</v>
      </c>
      <c r="I74" s="15">
        <f t="shared" si="10"/>
        <v>5.8799282325119875E-3</v>
      </c>
      <c r="J74" s="15">
        <f t="shared" si="11"/>
        <v>-2.2639305027373127E-2</v>
      </c>
      <c r="K74" s="15">
        <f t="shared" si="7"/>
        <v>6.3171017003304783E-2</v>
      </c>
      <c r="L74" s="15">
        <f t="shared" si="8"/>
        <v>0.18464598230088508</v>
      </c>
      <c r="M74" s="15">
        <f t="shared" si="9"/>
        <v>-9.1200717674880111E-3</v>
      </c>
      <c r="N74" s="15"/>
      <c r="O74" s="15"/>
    </row>
    <row r="75" spans="1:15" x14ac:dyDescent="0.2">
      <c r="A75" s="1">
        <v>41214</v>
      </c>
      <c r="B75">
        <v>85.459998999999996</v>
      </c>
      <c r="C75">
        <v>234.229996</v>
      </c>
      <c r="D75">
        <v>28.25</v>
      </c>
      <c r="E75">
        <v>835.04998799999998</v>
      </c>
      <c r="F75" s="15">
        <f>(B75-B76)/B76</f>
        <v>-0.10867749609962969</v>
      </c>
      <c r="G75" s="15">
        <f>(C75-C76)/C76</f>
        <v>-8.2889579081196041E-2</v>
      </c>
      <c r="H75" s="15">
        <f>(D75-D76)/D76</f>
        <v>-4.2372881355932202E-2</v>
      </c>
      <c r="I75" s="15">
        <f t="shared" si="10"/>
        <v>-1.850044124520709E-2</v>
      </c>
      <c r="J75" s="15">
        <f t="shared" si="11"/>
        <v>-0.12367749609962969</v>
      </c>
      <c r="K75" s="15">
        <f t="shared" si="7"/>
        <v>-9.788957908119604E-2</v>
      </c>
      <c r="L75" s="15">
        <f t="shared" si="8"/>
        <v>-5.7372881355932201E-2</v>
      </c>
      <c r="M75" s="15">
        <f t="shared" si="9"/>
        <v>-3.350044124520709E-2</v>
      </c>
      <c r="N75" s="15"/>
      <c r="O75" s="15"/>
    </row>
    <row r="76" spans="1:15" x14ac:dyDescent="0.2">
      <c r="A76" s="1">
        <v>41183</v>
      </c>
      <c r="B76">
        <v>95.879997000000003</v>
      </c>
      <c r="C76">
        <v>255.39999399999999</v>
      </c>
      <c r="D76">
        <v>29.5</v>
      </c>
      <c r="E76">
        <v>850.78997800000002</v>
      </c>
      <c r="F76" s="15">
        <f>(B76-B77)/B77</f>
        <v>8.110972203200088E-3</v>
      </c>
      <c r="G76" s="15">
        <f>(C76-C77)/C77</f>
        <v>2.8718692895336611E-2</v>
      </c>
      <c r="H76" s="15">
        <f>(D76-D77)/D77</f>
        <v>3.436185133239833E-2</v>
      </c>
      <c r="I76" s="15">
        <f t="shared" si="10"/>
        <v>2.7400075664294005E-2</v>
      </c>
      <c r="J76" s="15">
        <f t="shared" si="11"/>
        <v>-6.8890277967999115E-3</v>
      </c>
      <c r="K76" s="15">
        <f t="shared" si="7"/>
        <v>1.3718692895336611E-2</v>
      </c>
      <c r="L76" s="15">
        <f t="shared" si="8"/>
        <v>1.936185133239833E-2</v>
      </c>
      <c r="M76" s="15">
        <f t="shared" si="9"/>
        <v>1.2400075664294005E-2</v>
      </c>
      <c r="N76" s="15"/>
      <c r="O76" s="15"/>
    </row>
    <row r="77" spans="1:15" x14ac:dyDescent="0.2">
      <c r="A77" s="1">
        <v>41153</v>
      </c>
      <c r="B77">
        <v>95.108574000000004</v>
      </c>
      <c r="C77">
        <v>248.270004</v>
      </c>
      <c r="D77">
        <v>28.52</v>
      </c>
      <c r="E77">
        <v>828.09997599999997</v>
      </c>
      <c r="F77" s="15">
        <f>(B77-B78)/B78</f>
        <v>8.0937165093118643E-2</v>
      </c>
      <c r="G77" s="15">
        <f>(C77-C78)/C78</f>
        <v>6.0348531051287874E-2</v>
      </c>
      <c r="H77" s="15">
        <f>(D77-D78)/D78</f>
        <v>1.8935334047874283E-2</v>
      </c>
      <c r="I77" s="15">
        <f t="shared" si="10"/>
        <v>1.8811257289677211E-2</v>
      </c>
      <c r="J77" s="15">
        <f t="shared" si="11"/>
        <v>6.5937165093118644E-2</v>
      </c>
      <c r="K77" s="15">
        <f t="shared" si="7"/>
        <v>4.5348531051287874E-2</v>
      </c>
      <c r="L77" s="15">
        <f t="shared" si="8"/>
        <v>3.9353340478742831E-3</v>
      </c>
      <c r="M77" s="15">
        <f t="shared" si="9"/>
        <v>3.8112572896772112E-3</v>
      </c>
      <c r="N77" s="15"/>
      <c r="O77" s="15"/>
    </row>
    <row r="78" spans="1:15" x14ac:dyDescent="0.2">
      <c r="A78" s="1">
        <v>41122</v>
      </c>
      <c r="B78">
        <v>87.987144000000001</v>
      </c>
      <c r="C78">
        <v>234.13999899999999</v>
      </c>
      <c r="D78">
        <v>27.99</v>
      </c>
      <c r="E78">
        <v>812.80999799999995</v>
      </c>
      <c r="F78" s="15">
        <f>(B78-B79)/B79</f>
        <v>5.3323733917406892E-2</v>
      </c>
      <c r="G78" s="15">
        <f>(C78-C79)/C79</f>
        <v>2.1107701424670215E-2</v>
      </c>
      <c r="H78" s="15">
        <f>(D78-D79)/D79</f>
        <v>-0.10717703349282305</v>
      </c>
      <c r="I78" s="15">
        <f t="shared" si="10"/>
        <v>1.0718854970295814E-2</v>
      </c>
      <c r="J78" s="15">
        <f t="shared" si="11"/>
        <v>3.8323733917406892E-2</v>
      </c>
      <c r="K78" s="15">
        <f t="shared" si="7"/>
        <v>6.1077014246702158E-3</v>
      </c>
      <c r="L78" s="15">
        <f t="shared" si="8"/>
        <v>-0.12217703349282305</v>
      </c>
      <c r="M78" s="15">
        <f t="shared" si="9"/>
        <v>-4.2811450297041854E-3</v>
      </c>
      <c r="N78" s="15"/>
      <c r="O78" s="15"/>
    </row>
    <row r="79" spans="1:15" x14ac:dyDescent="0.2">
      <c r="A79" s="1">
        <v>41091</v>
      </c>
      <c r="B79">
        <v>83.532859999999999</v>
      </c>
      <c r="C79">
        <v>229.300003</v>
      </c>
      <c r="D79">
        <v>31.35</v>
      </c>
      <c r="E79">
        <v>804.19000200000005</v>
      </c>
      <c r="F79" s="15">
        <f>(B79-B80)/B80</f>
        <v>2.7356144286436897E-2</v>
      </c>
      <c r="G79" s="15">
        <f>(C79-C80)/C80</f>
        <v>0.10007676453582078</v>
      </c>
      <c r="H79" s="15">
        <f>(D79-D80)/D80</f>
        <v>9.8843284302724099E-2</v>
      </c>
      <c r="I79" s="15">
        <f t="shared" si="10"/>
        <v>4.3697738054878837E-2</v>
      </c>
      <c r="J79" s="15">
        <f t="shared" si="11"/>
        <v>1.2356144286436898E-2</v>
      </c>
      <c r="K79" s="15">
        <f t="shared" si="7"/>
        <v>8.5076764535820776E-2</v>
      </c>
      <c r="L79" s="15">
        <f t="shared" si="8"/>
        <v>8.38432843027241E-2</v>
      </c>
      <c r="M79" s="15">
        <f t="shared" si="9"/>
        <v>2.8697738054878838E-2</v>
      </c>
      <c r="N79" s="15"/>
      <c r="O79" s="15"/>
    </row>
    <row r="80" spans="1:15" x14ac:dyDescent="0.2">
      <c r="A80" s="1">
        <v>41061</v>
      </c>
      <c r="B80">
        <v>81.308571000000001</v>
      </c>
      <c r="C80">
        <v>208.44000199999999</v>
      </c>
      <c r="D80">
        <v>28.530000999999999</v>
      </c>
      <c r="E80">
        <v>770.52002000000005</v>
      </c>
      <c r="F80" s="15">
        <f>(B80-B81)/B81</f>
        <v>-2.6910601444204381E-2</v>
      </c>
      <c r="G80" s="15">
        <f>(C80-C81)/C81</f>
        <v>-9.1368755659165357E-2</v>
      </c>
      <c r="H80" s="15">
        <f>(D80-D81)/D81</f>
        <v>-0.13884696230464955</v>
      </c>
      <c r="I80" s="15">
        <f t="shared" si="10"/>
        <v>-6.8936750386605045E-2</v>
      </c>
      <c r="J80" s="15">
        <f t="shared" si="11"/>
        <v>-4.191060144420438E-2</v>
      </c>
      <c r="K80" s="15">
        <f t="shared" si="7"/>
        <v>-0.10636875565916536</v>
      </c>
      <c r="L80" s="15">
        <f t="shared" si="8"/>
        <v>-0.15384696230464956</v>
      </c>
      <c r="M80" s="15">
        <f t="shared" si="9"/>
        <v>-8.3936750386605044E-2</v>
      </c>
      <c r="N80" s="15"/>
      <c r="O80" s="15"/>
    </row>
    <row r="81" spans="1:15" x14ac:dyDescent="0.2">
      <c r="A81" s="1">
        <v>41030</v>
      </c>
      <c r="B81">
        <v>83.557143999999994</v>
      </c>
      <c r="C81">
        <v>229.39999399999999</v>
      </c>
      <c r="D81">
        <v>33.130001</v>
      </c>
      <c r="E81">
        <v>827.57000700000003</v>
      </c>
      <c r="F81" s="15">
        <f>(B81-B82)/B82</f>
        <v>-2.8130873606217036E-2</v>
      </c>
      <c r="G81" s="15">
        <f>(C81-C82)/C82</f>
        <v>0.15846878783014262</v>
      </c>
      <c r="H81" s="15">
        <f>(D81-D82)/D82</f>
        <v>-0.11251006630002325</v>
      </c>
      <c r="I81" s="15">
        <f t="shared" si="10"/>
        <v>-6.8881820856299368E-3</v>
      </c>
      <c r="J81" s="15">
        <f t="shared" si="11"/>
        <v>-4.3130873606217035E-2</v>
      </c>
      <c r="K81" s="15">
        <f t="shared" si="7"/>
        <v>0.14346878783014261</v>
      </c>
      <c r="L81" s="15">
        <f t="shared" si="8"/>
        <v>-0.12751006630002326</v>
      </c>
      <c r="M81" s="15">
        <f t="shared" si="9"/>
        <v>-2.1888182085629936E-2</v>
      </c>
      <c r="N81" s="15"/>
      <c r="O81" s="15"/>
    </row>
    <row r="82" spans="1:15" x14ac:dyDescent="0.2">
      <c r="A82" s="1">
        <v>41000</v>
      </c>
      <c r="B82">
        <v>85.975716000000006</v>
      </c>
      <c r="C82">
        <v>198.020004</v>
      </c>
      <c r="D82">
        <v>37.330002</v>
      </c>
      <c r="E82">
        <v>833.30999799999995</v>
      </c>
      <c r="F82" s="15">
        <f>(B82-B83)/B83</f>
        <v>9.7889390828486716E-2</v>
      </c>
      <c r="G82" s="15">
        <f>(C82-C83)/C83</f>
        <v>0.10078384068477321</v>
      </c>
      <c r="H82" s="15">
        <f>(D82-D83)/D83</f>
        <v>0.11399594831369422</v>
      </c>
      <c r="I82" s="15">
        <f t="shared" si="10"/>
        <v>2.6661100512817594E-2</v>
      </c>
      <c r="J82" s="15">
        <f t="shared" si="11"/>
        <v>8.2889390828486717E-2</v>
      </c>
      <c r="K82" s="15">
        <f t="shared" si="7"/>
        <v>8.578384068477321E-2</v>
      </c>
      <c r="L82" s="15">
        <f t="shared" si="8"/>
        <v>9.8995948313694224E-2</v>
      </c>
      <c r="M82" s="15">
        <f t="shared" si="9"/>
        <v>1.1661100512817595E-2</v>
      </c>
      <c r="N82" s="15"/>
      <c r="O82" s="15"/>
    </row>
    <row r="83" spans="1:15" x14ac:dyDescent="0.2">
      <c r="A83" s="1">
        <v>40969</v>
      </c>
      <c r="B83">
        <v>78.309997999999993</v>
      </c>
      <c r="C83">
        <v>179.88999899999999</v>
      </c>
      <c r="D83">
        <v>33.509998000000003</v>
      </c>
      <c r="E83">
        <v>811.669983</v>
      </c>
      <c r="F83" s="15">
        <f>(B83-B84)/B84</f>
        <v>0.19580719537868368</v>
      </c>
      <c r="G83" s="15">
        <f>(C83-C84)/C84</f>
        <v>3.4980732236128222E-2</v>
      </c>
      <c r="H83" s="15">
        <f>(D83-D84)/D84</f>
        <v>0.15273470932232552</v>
      </c>
      <c r="I83" s="15">
        <f t="shared" si="10"/>
        <v>3.9576267285467689E-2</v>
      </c>
      <c r="J83" s="15">
        <f t="shared" si="11"/>
        <v>0.18080719537868367</v>
      </c>
      <c r="K83" s="15">
        <f t="shared" ref="K83:K100" si="12">G83-$P$10</f>
        <v>1.9980732236128222E-2</v>
      </c>
      <c r="L83" s="15">
        <f t="shared" ref="L83:L100" si="13">H83-$P$10</f>
        <v>0.13773470932232551</v>
      </c>
      <c r="M83" s="15">
        <f t="shared" ref="M83:M100" si="14">I83-$P$10</f>
        <v>2.457626728546769E-2</v>
      </c>
      <c r="N83" s="15"/>
      <c r="O83" s="15"/>
    </row>
    <row r="84" spans="1:15" x14ac:dyDescent="0.2">
      <c r="A84" s="1">
        <v>40940</v>
      </c>
      <c r="B84">
        <v>65.487144000000001</v>
      </c>
      <c r="C84">
        <v>173.80999800000001</v>
      </c>
      <c r="D84">
        <v>29.07</v>
      </c>
      <c r="E84">
        <v>780.77002000000005</v>
      </c>
      <c r="F84" s="15">
        <f>(B84-B85)/B85</f>
        <v>0.1197117983376248</v>
      </c>
      <c r="G84" s="15">
        <f>(C84-C85)/C85</f>
        <v>-1.1825578553786799E-2</v>
      </c>
      <c r="H84" s="15">
        <f>(D84-D85)/D85</f>
        <v>4.4920178129918354E-3</v>
      </c>
      <c r="I84" s="15">
        <f t="shared" si="10"/>
        <v>4.5249541898920671E-2</v>
      </c>
      <c r="J84" s="15">
        <f t="shared" si="11"/>
        <v>0.1047117983376248</v>
      </c>
      <c r="K84" s="15">
        <f t="shared" si="12"/>
        <v>-2.6825578553786797E-2</v>
      </c>
      <c r="L84" s="15">
        <f t="shared" si="13"/>
        <v>-1.0507982187008165E-2</v>
      </c>
      <c r="M84" s="15">
        <f t="shared" si="14"/>
        <v>3.0249541898920672E-2</v>
      </c>
      <c r="N84" s="15"/>
      <c r="O84" s="15"/>
    </row>
    <row r="85" spans="1:15" x14ac:dyDescent="0.2">
      <c r="A85" s="1">
        <v>40909</v>
      </c>
      <c r="B85">
        <v>58.485714000000002</v>
      </c>
      <c r="C85">
        <v>175.88999899999999</v>
      </c>
      <c r="D85">
        <v>28.940000999999999</v>
      </c>
      <c r="E85">
        <v>746.96997099999999</v>
      </c>
      <c r="F85" s="15">
        <f>(B85-B86)/B86</f>
        <v>7.0214882654479741E-2</v>
      </c>
      <c r="G85" s="15">
        <f>(C85-C86)/C86</f>
        <v>-8.3190026066509576E-2</v>
      </c>
      <c r="H85" s="15">
        <f>(D85-D86)/D86</f>
        <v>-0.1114522259748235</v>
      </c>
      <c r="I85" s="15">
        <f t="shared" si="10"/>
        <v>1.4064411575957574E-2</v>
      </c>
      <c r="J85" s="15">
        <f t="shared" si="11"/>
        <v>5.5214882654479741E-2</v>
      </c>
      <c r="K85" s="15">
        <f t="shared" si="12"/>
        <v>-9.8190026066509575E-2</v>
      </c>
      <c r="L85" s="15">
        <f t="shared" si="13"/>
        <v>-0.1264522259748235</v>
      </c>
      <c r="M85" s="15">
        <f t="shared" si="14"/>
        <v>-9.3558842404242552E-4</v>
      </c>
      <c r="N85" s="15"/>
      <c r="O85" s="15"/>
    </row>
    <row r="86" spans="1:15" x14ac:dyDescent="0.2">
      <c r="A86" s="1">
        <v>40878</v>
      </c>
      <c r="B86">
        <v>54.648570999999997</v>
      </c>
      <c r="C86">
        <v>191.85000600000001</v>
      </c>
      <c r="D86">
        <v>32.57</v>
      </c>
      <c r="E86">
        <v>736.60998500000005</v>
      </c>
      <c r="F86" s="15">
        <f>(B86-B87)/B87</f>
        <v>-3.7417298949438169E-2</v>
      </c>
      <c r="G86" s="15">
        <f>(C86-C87)/C87</f>
        <v>-7.8131732842574936E-2</v>
      </c>
      <c r="H86" s="15">
        <f>(D86-D87)/D87</f>
        <v>0.14723498229077081</v>
      </c>
      <c r="I86" s="15">
        <f t="shared" si="10"/>
        <v>7.3359598253542094E-4</v>
      </c>
      <c r="J86" s="15">
        <f t="shared" si="11"/>
        <v>-5.2417298949438168E-2</v>
      </c>
      <c r="K86" s="15">
        <f t="shared" si="12"/>
        <v>-9.3131732842574935E-2</v>
      </c>
      <c r="L86" s="15">
        <f t="shared" si="13"/>
        <v>0.1322349822907708</v>
      </c>
      <c r="M86" s="15">
        <f t="shared" si="14"/>
        <v>-1.4266404017464578E-2</v>
      </c>
      <c r="N86" s="15"/>
      <c r="O86" s="15"/>
    </row>
    <row r="87" spans="1:15" x14ac:dyDescent="0.2">
      <c r="A87" s="1">
        <v>40848</v>
      </c>
      <c r="B87">
        <v>56.772857999999999</v>
      </c>
      <c r="C87">
        <v>208.11000100000001</v>
      </c>
      <c r="D87">
        <v>28.389999</v>
      </c>
      <c r="E87">
        <v>736.07000700000003</v>
      </c>
      <c r="F87" s="15">
        <f>(B87-B88)/B88</f>
        <v>4.479852892705867E-2</v>
      </c>
      <c r="G87" s="15">
        <f>(C87-C88)/C88</f>
        <v>-4.101190823030982E-2</v>
      </c>
      <c r="H87" s="15">
        <f>(D87-D88)/D88</f>
        <v>0.13787566581660654</v>
      </c>
      <c r="I87" s="15">
        <f t="shared" si="10"/>
        <v>0.10835557908378682</v>
      </c>
      <c r="J87" s="15">
        <f t="shared" si="11"/>
        <v>2.9798528927058671E-2</v>
      </c>
      <c r="K87" s="15">
        <f t="shared" si="12"/>
        <v>-5.6011908230309819E-2</v>
      </c>
      <c r="L87" s="15">
        <f t="shared" si="13"/>
        <v>0.12287566581660654</v>
      </c>
      <c r="M87" s="15">
        <f t="shared" si="14"/>
        <v>9.3355579083786819E-2</v>
      </c>
      <c r="N87" s="15"/>
      <c r="O87" s="15"/>
    </row>
    <row r="88" spans="1:15" x14ac:dyDescent="0.2">
      <c r="A88" s="1">
        <v>40817</v>
      </c>
      <c r="B88">
        <v>54.338569999999997</v>
      </c>
      <c r="C88">
        <v>217.009995</v>
      </c>
      <c r="D88">
        <v>24.950001</v>
      </c>
      <c r="E88">
        <v>664.10998500000005</v>
      </c>
      <c r="F88" s="15">
        <f>(B88-B89)/B89</f>
        <v>-1.4125768712753721E-2</v>
      </c>
      <c r="G88" s="15">
        <f>(C88-C89)/C89</f>
        <v>8.0360275363992352E-3</v>
      </c>
      <c r="H88" s="15">
        <f>(D88-D89)/D89</f>
        <v>1.1759975669099764E-2</v>
      </c>
      <c r="I88" s="15">
        <f t="shared" si="10"/>
        <v>-8.2099797071224931E-2</v>
      </c>
      <c r="J88" s="15">
        <f t="shared" si="11"/>
        <v>-2.912576871275372E-2</v>
      </c>
      <c r="K88" s="15">
        <f t="shared" si="12"/>
        <v>-6.9639724636007642E-3</v>
      </c>
      <c r="L88" s="15">
        <f t="shared" si="13"/>
        <v>-3.2400243309002354E-3</v>
      </c>
      <c r="M88" s="15">
        <f t="shared" si="14"/>
        <v>-9.709979707122493E-2</v>
      </c>
      <c r="N88" s="15"/>
      <c r="O88" s="15"/>
    </row>
    <row r="89" spans="1:15" x14ac:dyDescent="0.2">
      <c r="A89" s="1">
        <v>40787</v>
      </c>
      <c r="B89">
        <v>55.117142000000001</v>
      </c>
      <c r="C89">
        <v>215.279999</v>
      </c>
      <c r="D89">
        <v>24.66</v>
      </c>
      <c r="E89">
        <v>723.51000999999997</v>
      </c>
      <c r="F89" s="15">
        <f>(B89-B90)/B90</f>
        <v>-3.0066881341781235E-2</v>
      </c>
      <c r="G89" s="15">
        <f>(C89-C90)/C90</f>
        <v>-4.3200004444444426E-2</v>
      </c>
      <c r="H89" s="15">
        <f>(D89-D90)/D90</f>
        <v>-0.13986745727241023</v>
      </c>
      <c r="I89" s="15">
        <f t="shared" si="10"/>
        <v>-6.5027209974461403E-2</v>
      </c>
      <c r="J89" s="15">
        <f t="shared" si="11"/>
        <v>-4.5066881341781231E-2</v>
      </c>
      <c r="K89" s="15">
        <f t="shared" si="12"/>
        <v>-5.8200004444444425E-2</v>
      </c>
      <c r="L89" s="15">
        <f t="shared" si="13"/>
        <v>-0.15486745727241025</v>
      </c>
      <c r="M89" s="15">
        <f t="shared" si="14"/>
        <v>-8.0027209974461402E-2</v>
      </c>
      <c r="N89" s="15"/>
      <c r="O89" s="15"/>
    </row>
    <row r="90" spans="1:15" x14ac:dyDescent="0.2">
      <c r="A90" s="1">
        <v>40756</v>
      </c>
      <c r="B90">
        <v>56.825713999999998</v>
      </c>
      <c r="C90">
        <v>225</v>
      </c>
      <c r="D90">
        <v>28.67</v>
      </c>
      <c r="E90">
        <v>773.830017</v>
      </c>
      <c r="F90" s="15">
        <f>(B90-B91)/B91</f>
        <v>0.18404519305674194</v>
      </c>
      <c r="G90" s="15">
        <f>(C90-C91)/C91</f>
        <v>9.4624163055838026E-2</v>
      </c>
      <c r="H90" s="15">
        <f>(D90-D91)/D91</f>
        <v>-1.3759889920880584E-2</v>
      </c>
      <c r="I90" s="15">
        <f t="shared" si="10"/>
        <v>-2.0840150892169805E-2</v>
      </c>
      <c r="J90" s="15">
        <f t="shared" si="11"/>
        <v>0.16904519305674193</v>
      </c>
      <c r="K90" s="15">
        <f t="shared" si="12"/>
        <v>7.9624163055838026E-2</v>
      </c>
      <c r="L90" s="15">
        <f t="shared" si="13"/>
        <v>-2.8759889920880584E-2</v>
      </c>
      <c r="M90" s="15">
        <f t="shared" si="14"/>
        <v>-3.5840150892169804E-2</v>
      </c>
      <c r="N90" s="15"/>
      <c r="O90" s="15"/>
    </row>
    <row r="91" spans="1:15" x14ac:dyDescent="0.2">
      <c r="A91" s="1">
        <v>40725</v>
      </c>
      <c r="B91">
        <v>47.992859000000003</v>
      </c>
      <c r="C91">
        <v>205.550003</v>
      </c>
      <c r="D91">
        <v>29.07</v>
      </c>
      <c r="E91">
        <v>790.29998799999998</v>
      </c>
      <c r="F91" s="15">
        <f>(B91-B92)/B92</f>
        <v>-3.7033787285630275E-2</v>
      </c>
      <c r="G91" s="15">
        <f>(C91-C92)/C92</f>
        <v>4.8403575929853858E-2</v>
      </c>
      <c r="H91" s="15">
        <f>(D91-D92)/D92</f>
        <v>-3.0999999999999989E-2</v>
      </c>
      <c r="I91" s="15">
        <f t="shared" si="10"/>
        <v>-1.7797229858798166E-2</v>
      </c>
      <c r="J91" s="15">
        <f t="shared" si="11"/>
        <v>-5.2033787285630274E-2</v>
      </c>
      <c r="K91" s="15">
        <f t="shared" si="12"/>
        <v>3.3403575929853858E-2</v>
      </c>
      <c r="L91" s="15">
        <f t="shared" si="13"/>
        <v>-4.5999999999999985E-2</v>
      </c>
      <c r="M91" s="15">
        <f t="shared" si="14"/>
        <v>-3.2797229858798169E-2</v>
      </c>
      <c r="N91" s="15"/>
      <c r="O91" s="15"/>
    </row>
    <row r="92" spans="1:15" x14ac:dyDescent="0.2">
      <c r="A92" s="1">
        <v>40695</v>
      </c>
      <c r="B92">
        <v>49.838569999999997</v>
      </c>
      <c r="C92">
        <v>196.05999800000001</v>
      </c>
      <c r="D92">
        <v>30</v>
      </c>
      <c r="E92">
        <v>804.61999500000002</v>
      </c>
      <c r="F92" s="15">
        <f>(B92-B93)/B93</f>
        <v>-2.4875679644895598E-3</v>
      </c>
      <c r="G92" s="15">
        <f>(C92-C93)/C93</f>
        <v>-2.5945412923549247E-3</v>
      </c>
      <c r="H92" s="15">
        <f>(D92-D93)/D93</f>
        <v>8.6956521739130377E-2</v>
      </c>
      <c r="I92" s="15">
        <f t="shared" si="10"/>
        <v>-1.4767103520803345E-2</v>
      </c>
      <c r="J92" s="15">
        <f t="shared" si="11"/>
        <v>-1.748756796448956E-2</v>
      </c>
      <c r="K92" s="15">
        <f t="shared" si="12"/>
        <v>-1.7594541292354923E-2</v>
      </c>
      <c r="L92" s="15">
        <f t="shared" si="13"/>
        <v>7.1956521739130377E-2</v>
      </c>
      <c r="M92" s="15">
        <f t="shared" si="14"/>
        <v>-2.9767103520803345E-2</v>
      </c>
      <c r="N92" s="15"/>
      <c r="O92" s="15"/>
    </row>
    <row r="93" spans="1:15" x14ac:dyDescent="0.2">
      <c r="A93" s="1">
        <v>40664</v>
      </c>
      <c r="B93">
        <v>49.962856000000002</v>
      </c>
      <c r="C93">
        <v>196.570007</v>
      </c>
      <c r="D93">
        <v>27.6</v>
      </c>
      <c r="E93">
        <v>816.67999299999997</v>
      </c>
      <c r="F93" s="15">
        <f>(B93-B94)/B94</f>
        <v>-3.9019650738467944E-3</v>
      </c>
      <c r="G93" s="15">
        <f>(C93-C94)/C94</f>
        <v>8.2553171246247684E-2</v>
      </c>
      <c r="H93" s="15">
        <f>(D93-D94)/D94</f>
        <v>5.4644442453754775E-3</v>
      </c>
      <c r="I93" s="15">
        <f t="shared" si="10"/>
        <v>2.6405432464328575E-2</v>
      </c>
      <c r="J93" s="15">
        <f t="shared" si="11"/>
        <v>-1.8901965073846793E-2</v>
      </c>
      <c r="K93" s="15">
        <f t="shared" si="12"/>
        <v>6.7553171246247684E-2</v>
      </c>
      <c r="L93" s="15">
        <f t="shared" si="13"/>
        <v>-9.535555754624522E-3</v>
      </c>
      <c r="M93" s="15">
        <f t="shared" si="14"/>
        <v>1.1405432464328576E-2</v>
      </c>
      <c r="N93" s="15"/>
      <c r="O93" s="15"/>
    </row>
    <row r="94" spans="1:15" x14ac:dyDescent="0.2">
      <c r="A94" s="1">
        <v>40634</v>
      </c>
      <c r="B94">
        <v>50.158572999999997</v>
      </c>
      <c r="C94">
        <v>181.58000200000001</v>
      </c>
      <c r="D94">
        <v>27.450001</v>
      </c>
      <c r="E94">
        <v>795.669983</v>
      </c>
      <c r="F94" s="15">
        <f>(B94-B95)/B95</f>
        <v>-1.2265428765307212E-2</v>
      </c>
      <c r="G94" s="15">
        <f>(C94-C95)/C95</f>
        <v>4.6389690810751422E-2</v>
      </c>
      <c r="H94" s="15">
        <f>(D94-D95)/D95</f>
        <v>0.14137223041048777</v>
      </c>
      <c r="I94" s="15">
        <f t="shared" si="10"/>
        <v>4.2280593325973777E-3</v>
      </c>
      <c r="J94" s="15">
        <f t="shared" si="11"/>
        <v>-2.7265428765307211E-2</v>
      </c>
      <c r="K94" s="15">
        <f t="shared" si="12"/>
        <v>3.1389690810751422E-2</v>
      </c>
      <c r="L94" s="15">
        <f t="shared" si="13"/>
        <v>0.12637223041048778</v>
      </c>
      <c r="M94" s="15">
        <f t="shared" si="14"/>
        <v>-1.0771940667402622E-2</v>
      </c>
      <c r="N94" s="15"/>
      <c r="O94" s="15"/>
    </row>
    <row r="95" spans="1:15" x14ac:dyDescent="0.2">
      <c r="A95" s="1">
        <v>40603</v>
      </c>
      <c r="B95">
        <v>50.781429000000003</v>
      </c>
      <c r="C95">
        <v>173.529999</v>
      </c>
      <c r="D95">
        <v>24.049999</v>
      </c>
      <c r="E95">
        <v>792.32000700000003</v>
      </c>
      <c r="F95" s="15">
        <f>(B95-B96)/B96</f>
        <v>4.151777480143895E-2</v>
      </c>
      <c r="G95" s="15">
        <f>(C95-C96)/C96</f>
        <v>1.7651858605398599E-2</v>
      </c>
      <c r="H95" s="15">
        <f>(D95-D96)/D96</f>
        <v>-1.0695187605725593E-2</v>
      </c>
      <c r="I95" s="15">
        <f t="shared" si="10"/>
        <v>3.3335067904754274E-2</v>
      </c>
      <c r="J95" s="15">
        <f t="shared" si="11"/>
        <v>2.6517774801438951E-2</v>
      </c>
      <c r="K95" s="15">
        <f t="shared" si="12"/>
        <v>2.6518586053985993E-3</v>
      </c>
      <c r="L95" s="15">
        <f t="shared" si="13"/>
        <v>-2.5695187605725592E-2</v>
      </c>
      <c r="M95" s="15">
        <f t="shared" si="14"/>
        <v>1.8335067904754275E-2</v>
      </c>
      <c r="N95" s="15"/>
      <c r="O95" s="15"/>
    </row>
    <row r="96" spans="1:15" x14ac:dyDescent="0.2">
      <c r="A96" s="1">
        <v>40575</v>
      </c>
      <c r="B96">
        <v>48.757140999999997</v>
      </c>
      <c r="C96">
        <v>170.520004</v>
      </c>
      <c r="D96">
        <v>24.309999000000001</v>
      </c>
      <c r="E96">
        <v>766.76000999999997</v>
      </c>
      <c r="F96" s="15">
        <f>(B96-B97)/B97</f>
        <v>4.8089875322441827E-2</v>
      </c>
      <c r="G96" s="15">
        <f>(C96-C97)/C97</f>
        <v>-5.9822414396603962E-2</v>
      </c>
      <c r="H96" s="15">
        <f>(D96-D97)/D97</f>
        <v>-9.426233233979131E-2</v>
      </c>
      <c r="I96" s="15">
        <f t="shared" si="10"/>
        <v>1.939724707147741E-2</v>
      </c>
      <c r="J96" s="15">
        <f t="shared" si="11"/>
        <v>3.3089875322441828E-2</v>
      </c>
      <c r="K96" s="15">
        <f t="shared" si="12"/>
        <v>-7.4822414396603962E-2</v>
      </c>
      <c r="L96" s="15">
        <f t="shared" si="13"/>
        <v>-0.10926233233979131</v>
      </c>
      <c r="M96" s="15">
        <f t="shared" si="14"/>
        <v>4.3972470714774108E-3</v>
      </c>
      <c r="N96" s="15"/>
      <c r="O96" s="15"/>
    </row>
    <row r="97" spans="1:15" x14ac:dyDescent="0.2">
      <c r="A97" s="1">
        <v>40544</v>
      </c>
      <c r="B97">
        <v>46.52</v>
      </c>
      <c r="C97">
        <v>181.36999499999999</v>
      </c>
      <c r="D97">
        <v>26.84</v>
      </c>
      <c r="E97">
        <v>752.169983</v>
      </c>
      <c r="F97" s="15">
        <f>(B97-B98)/B98</f>
        <v>3.2892474161590898E-2</v>
      </c>
      <c r="G97" s="15">
        <f>(C97-C98)/C98</f>
        <v>1.2335292200596303E-2</v>
      </c>
      <c r="H97" s="15">
        <f>(D97-D98)/D98</f>
        <v>-0.25174238226212386</v>
      </c>
      <c r="I97" s="15">
        <f t="shared" si="10"/>
        <v>6.7483165872975245E-2</v>
      </c>
      <c r="J97" s="15">
        <f t="shared" si="11"/>
        <v>1.7892474161590899E-2</v>
      </c>
      <c r="K97" s="15">
        <f t="shared" si="12"/>
        <v>-2.6647077994036966E-3</v>
      </c>
      <c r="L97" s="15">
        <f t="shared" si="13"/>
        <v>-0.26674238226212388</v>
      </c>
      <c r="M97" s="15">
        <f t="shared" si="14"/>
        <v>5.2483165872975246E-2</v>
      </c>
      <c r="N97" s="15"/>
      <c r="O97" s="15"/>
    </row>
    <row r="98" spans="1:15" x14ac:dyDescent="0.2">
      <c r="A98" s="1">
        <v>40513</v>
      </c>
      <c r="B98">
        <v>45.03857</v>
      </c>
      <c r="C98">
        <v>179.16000399999999</v>
      </c>
      <c r="D98">
        <v>35.869999</v>
      </c>
      <c r="E98">
        <v>704.61999500000002</v>
      </c>
      <c r="F98" s="15">
        <f>(B98-B99)/B99</f>
        <v>4.3180424570310155E-2</v>
      </c>
      <c r="G98" s="15">
        <f>(C98-C99)/C99</f>
        <v>8.9449724951956008E-2</v>
      </c>
      <c r="H98" s="15">
        <f>(D98-D99)/D99</f>
        <v>0.63491328008599457</v>
      </c>
      <c r="I98" s="15">
        <f t="shared" si="10"/>
        <v>3.7751244490200997E-3</v>
      </c>
      <c r="J98" s="15">
        <f t="shared" si="11"/>
        <v>2.8180424570310156E-2</v>
      </c>
      <c r="K98" s="15">
        <f t="shared" si="12"/>
        <v>7.4449724951956009E-2</v>
      </c>
      <c r="L98" s="15">
        <f t="shared" si="13"/>
        <v>0.61991328008599456</v>
      </c>
      <c r="M98" s="15">
        <f t="shared" si="14"/>
        <v>-1.1224875550979899E-2</v>
      </c>
      <c r="N98" s="15"/>
      <c r="O98" s="15"/>
    </row>
    <row r="99" spans="1:15" x14ac:dyDescent="0.2">
      <c r="A99" s="1">
        <v>40483</v>
      </c>
      <c r="B99">
        <v>43.174286000000002</v>
      </c>
      <c r="C99">
        <v>164.449997</v>
      </c>
      <c r="D99">
        <v>21.940000999999999</v>
      </c>
      <c r="E99">
        <v>701.96997099999999</v>
      </c>
      <c r="F99" s="15">
        <f>(B99-B100)/B100</f>
        <v>5.61593750427333E-2</v>
      </c>
      <c r="G99" s="15">
        <f>(C99-C100)/C100</f>
        <v>4.6918735078702055E-2</v>
      </c>
      <c r="H99" s="15">
        <f>(D99-D100)/D100</f>
        <v>6.0415656818962944E-2</v>
      </c>
      <c r="I99" s="15">
        <f t="shared" si="10"/>
        <v>4.0371692095258663E-2</v>
      </c>
      <c r="J99" s="15">
        <f t="shared" si="11"/>
        <v>4.1159375042733301E-2</v>
      </c>
      <c r="K99" s="15">
        <f t="shared" si="12"/>
        <v>3.1918735078702055E-2</v>
      </c>
      <c r="L99" s="15">
        <f t="shared" si="13"/>
        <v>4.5415656818962945E-2</v>
      </c>
      <c r="M99" s="15">
        <f t="shared" si="14"/>
        <v>2.5371692095258663E-2</v>
      </c>
      <c r="N99" s="15"/>
      <c r="O99" s="15"/>
    </row>
    <row r="100" spans="1:15" x14ac:dyDescent="0.2">
      <c r="A100" s="1">
        <v>40452</v>
      </c>
      <c r="B100">
        <v>40.878571000000001</v>
      </c>
      <c r="C100">
        <v>157.08000200000001</v>
      </c>
      <c r="D100">
        <v>20.690000999999999</v>
      </c>
      <c r="E100">
        <v>674.72997999999995</v>
      </c>
      <c r="F100" s="16" t="s">
        <v>7</v>
      </c>
      <c r="G100" s="16" t="s">
        <v>7</v>
      </c>
      <c r="H100" s="16" t="s">
        <v>7</v>
      </c>
      <c r="I100" s="16" t="s">
        <v>7</v>
      </c>
      <c r="J100" s="16" t="s">
        <v>7</v>
      </c>
      <c r="K100" s="16" t="s">
        <v>7</v>
      </c>
      <c r="L100" s="16" t="s">
        <v>7</v>
      </c>
      <c r="M100" s="16" t="s">
        <v>7</v>
      </c>
      <c r="N100" s="16"/>
      <c r="O100" s="16"/>
    </row>
  </sheetData>
  <mergeCells count="3">
    <mergeCell ref="B1:E1"/>
    <mergeCell ref="F1:I1"/>
    <mergeCell ref="J1:M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Returns</vt:lpstr>
      <vt:lpstr>CompletedReturns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Ashane Govind</dc:creator>
  <cp:lastModifiedBy>Ashane Govind</cp:lastModifiedBy>
  <dcterms:created xsi:type="dcterms:W3CDTF">2018-10-20T13:01:14Z</dcterms:created>
  <dcterms:modified xsi:type="dcterms:W3CDTF">2018-10-22T21:48:44Z</dcterms:modified>
</cp:coreProperties>
</file>